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区長会事務局\調査第２課\07共用フォルダ\01 広報・印刷関係\21 ホームページ\07.08.08 当初算定\掲載データ\"/>
    </mc:Choice>
  </mc:AlternateContent>
  <xr:revisionPtr revIDLastSave="0" documentId="13_ncr:1_{B41A0628-2A26-4337-9365-6712151B887F}" xr6:coauthVersionLast="47" xr6:coauthVersionMax="47" xr10:uidLastSave="{00000000-0000-0000-0000-000000000000}"/>
  <bookViews>
    <workbookView xWindow="28680" yWindow="-120" windowWidth="29040" windowHeight="15720" tabRatio="599" xr2:uid="{00000000-000D-0000-FFFF-FFFF00000000}"/>
  </bookViews>
  <sheets>
    <sheet name="総括表" sheetId="1" r:id="rId1"/>
    <sheet name="区別算定結果" sheetId="2" r:id="rId2"/>
  </sheets>
  <definedNames>
    <definedName name="_xlnm.Print_Area" localSheetId="1">区別算定結果!$B$1:$I$31</definedName>
    <definedName name="_xlnm.Print_Area" localSheetId="0">総括表!$B$1:$R$49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H43" i="1"/>
  <c r="R44" i="1"/>
  <c r="R43" i="1"/>
  <c r="Q44" i="1"/>
  <c r="Q43" i="1"/>
  <c r="P16" i="1"/>
  <c r="F16" i="1"/>
  <c r="O45" i="1" l="1"/>
  <c r="O43" i="1"/>
  <c r="O42" i="1"/>
  <c r="Q42" i="1" s="1"/>
  <c r="R42" i="1" s="1"/>
  <c r="P41" i="1"/>
  <c r="O40" i="1"/>
  <c r="O39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3" i="1"/>
  <c r="O22" i="1"/>
  <c r="O21" i="1"/>
  <c r="O20" i="1"/>
  <c r="O19" i="1"/>
  <c r="O14" i="1"/>
  <c r="O12" i="1"/>
  <c r="P12" i="1" s="1"/>
  <c r="O10" i="1"/>
  <c r="P10" i="1" s="1"/>
  <c r="Q10" i="1" s="1"/>
  <c r="R10" i="1" s="1"/>
  <c r="O9" i="1"/>
  <c r="P9" i="1" s="1"/>
  <c r="Q9" i="1" s="1"/>
  <c r="R9" i="1" s="1"/>
  <c r="O8" i="1"/>
  <c r="P8" i="1" s="1"/>
  <c r="Q8" i="1" s="1"/>
  <c r="R8" i="1" s="1"/>
  <c r="O7" i="1"/>
  <c r="O6" i="1"/>
  <c r="P6" i="1" s="1"/>
  <c r="O4" i="1"/>
  <c r="P4" i="1" s="1"/>
  <c r="P7" i="1" l="1"/>
  <c r="Q7" i="1" s="1"/>
  <c r="R7" i="1" s="1"/>
  <c r="P33" i="1"/>
  <c r="Q33" i="1" s="1"/>
  <c r="R33" i="1" s="1"/>
  <c r="P37" i="1"/>
  <c r="Q37" i="1" s="1"/>
  <c r="R37" i="1" s="1"/>
  <c r="Q6" i="1"/>
  <c r="R6" i="1" s="1"/>
  <c r="P14" i="1"/>
  <c r="Q14" i="1" s="1"/>
  <c r="R14" i="1" s="1"/>
  <c r="P20" i="1"/>
  <c r="Q20" i="1" s="1"/>
  <c r="R20" i="1" s="1"/>
  <c r="P22" i="1"/>
  <c r="Q22" i="1" s="1"/>
  <c r="R22" i="1" s="1"/>
  <c r="P26" i="1"/>
  <c r="Q26" i="1" s="1"/>
  <c r="R26" i="1" s="1"/>
  <c r="P28" i="1"/>
  <c r="Q28" i="1" s="1"/>
  <c r="R28" i="1" s="1"/>
  <c r="P30" i="1"/>
  <c r="Q30" i="1" s="1"/>
  <c r="R30" i="1" s="1"/>
  <c r="P34" i="1"/>
  <c r="Q34" i="1" s="1"/>
  <c r="R34" i="1" s="1"/>
  <c r="P31" i="1"/>
  <c r="Q31" i="1" s="1"/>
  <c r="R31" i="1" s="1"/>
  <c r="P35" i="1"/>
  <c r="Q35" i="1" s="1"/>
  <c r="R35" i="1" s="1"/>
  <c r="P39" i="1"/>
  <c r="Q39" i="1" s="1"/>
  <c r="R39" i="1" s="1"/>
  <c r="Q19" i="1"/>
  <c r="R19" i="1" s="1"/>
  <c r="P19" i="1"/>
  <c r="P21" i="1"/>
  <c r="Q21" i="1" s="1"/>
  <c r="R21" i="1" s="1"/>
  <c r="P23" i="1"/>
  <c r="Q23" i="1" s="1"/>
  <c r="P25" i="1"/>
  <c r="Q25" i="1" s="1"/>
  <c r="R25" i="1" s="1"/>
  <c r="P27" i="1"/>
  <c r="Q27" i="1" s="1"/>
  <c r="R27" i="1" s="1"/>
  <c r="P29" i="1"/>
  <c r="Q29" i="1" s="1"/>
  <c r="R29" i="1" s="1"/>
  <c r="P32" i="1"/>
  <c r="Q32" i="1" s="1"/>
  <c r="R32" i="1" s="1"/>
  <c r="P36" i="1"/>
  <c r="Q36" i="1" s="1"/>
  <c r="R36" i="1" s="1"/>
  <c r="P40" i="1"/>
  <c r="Q40" i="1" s="1"/>
  <c r="R40" i="1" s="1"/>
  <c r="P11" i="1" l="1"/>
  <c r="P13" i="1" s="1"/>
  <c r="P15" i="1" s="1"/>
  <c r="P17" i="1" l="1"/>
  <c r="P48" i="1" l="1"/>
  <c r="D29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8" i="2"/>
  <c r="D7" i="2"/>
  <c r="F11" i="1"/>
  <c r="O11" i="1" l="1"/>
  <c r="Q11" i="1" s="1"/>
  <c r="R11" i="1" s="1"/>
  <c r="F13" i="1"/>
  <c r="O13" i="1" s="1"/>
  <c r="Q13" i="1" s="1"/>
  <c r="R13" i="1" s="1"/>
  <c r="I10" i="1"/>
  <c r="F47" i="1" l="1"/>
  <c r="O47" i="1" s="1"/>
  <c r="G47" i="1"/>
  <c r="G11" i="1"/>
  <c r="H11" i="1" l="1"/>
  <c r="I11" i="1"/>
  <c r="I9" i="1"/>
  <c r="G24" i="1" l="1"/>
  <c r="G38" i="1" s="1"/>
  <c r="G18" i="1" s="1"/>
  <c r="I21" i="1"/>
  <c r="H21" i="1"/>
  <c r="I36" i="1" l="1"/>
  <c r="I30" i="1"/>
  <c r="I31" i="1"/>
  <c r="H30" i="1"/>
  <c r="H36" i="1"/>
  <c r="F24" i="1" l="1"/>
  <c r="O24" i="1" s="1"/>
  <c r="P24" i="1" s="1"/>
  <c r="Q24" i="1" s="1"/>
  <c r="R24" i="1" s="1"/>
  <c r="H45" i="1" l="1"/>
  <c r="G41" i="1"/>
  <c r="H42" i="1"/>
  <c r="F41" i="1"/>
  <c r="O41" i="1" s="1"/>
  <c r="Q41" i="1" s="1"/>
  <c r="R41" i="1" s="1"/>
  <c r="H40" i="1"/>
  <c r="H39" i="1"/>
  <c r="H37" i="1"/>
  <c r="H35" i="1"/>
  <c r="H34" i="1"/>
  <c r="H33" i="1"/>
  <c r="H31" i="1"/>
  <c r="H29" i="1"/>
  <c r="H28" i="1"/>
  <c r="H27" i="1"/>
  <c r="H26" i="1"/>
  <c r="H25" i="1"/>
  <c r="I22" i="1"/>
  <c r="I20" i="1"/>
  <c r="I19" i="1"/>
  <c r="H22" i="1"/>
  <c r="H20" i="1"/>
  <c r="H19" i="1"/>
  <c r="H14" i="1"/>
  <c r="I8" i="1"/>
  <c r="I7" i="1"/>
  <c r="I6" i="1"/>
  <c r="H8" i="1"/>
  <c r="H6" i="1"/>
  <c r="H7" i="1"/>
  <c r="G13" i="1"/>
  <c r="G15" i="1" s="1"/>
  <c r="H41" i="1" l="1"/>
  <c r="G16" i="1"/>
  <c r="G17" i="1" s="1"/>
  <c r="G48" i="1" s="1"/>
  <c r="G49" i="1" s="1"/>
  <c r="I13" i="1" l="1"/>
  <c r="F15" i="1"/>
  <c r="O15" i="1" s="1"/>
  <c r="Q15" i="1" s="1"/>
  <c r="R15" i="1" s="1"/>
  <c r="H13" i="1"/>
  <c r="E30" i="2"/>
  <c r="I34" i="1"/>
  <c r="H15" i="1" l="1"/>
  <c r="I40" i="1"/>
  <c r="G44" i="1" l="1"/>
  <c r="G46" i="1" s="1"/>
  <c r="H24" i="1"/>
  <c r="I45" i="1" l="1"/>
  <c r="I43" i="1"/>
  <c r="I42" i="1"/>
  <c r="I41" i="1"/>
  <c r="H32" i="1"/>
  <c r="I37" i="1"/>
  <c r="I35" i="1"/>
  <c r="I33" i="1"/>
  <c r="I29" i="1"/>
  <c r="I28" i="1"/>
  <c r="I27" i="1"/>
  <c r="I26" i="1"/>
  <c r="I25" i="1"/>
  <c r="H9" i="1"/>
  <c r="H10" i="1"/>
  <c r="F30" i="2"/>
  <c r="C30" i="2"/>
  <c r="H23" i="1"/>
  <c r="H47" i="1" l="1"/>
  <c r="I47" i="1"/>
  <c r="D30" i="2"/>
  <c r="G30" i="2"/>
  <c r="F38" i="1"/>
  <c r="I32" i="1"/>
  <c r="I24" i="1"/>
  <c r="F18" i="1" l="1"/>
  <c r="O18" i="1" s="1"/>
  <c r="P18" i="1" s="1"/>
  <c r="O38" i="1"/>
  <c r="P38" i="1" s="1"/>
  <c r="Q38" i="1" s="1"/>
  <c r="R38" i="1" s="1"/>
  <c r="H38" i="1"/>
  <c r="I38" i="1"/>
  <c r="I15" i="1"/>
  <c r="O16" i="1"/>
  <c r="Q16" i="1" s="1"/>
  <c r="R16" i="1" s="1"/>
  <c r="H18" i="1" l="1"/>
  <c r="Q18" i="1"/>
  <c r="R18" i="1" s="1"/>
  <c r="P44" i="1"/>
  <c r="P47" i="1" s="1"/>
  <c r="H16" i="1"/>
  <c r="F17" i="1"/>
  <c r="I16" i="1"/>
  <c r="F44" i="1"/>
  <c r="I18" i="1"/>
  <c r="F46" i="1" l="1"/>
  <c r="O44" i="1"/>
  <c r="P49" i="1"/>
  <c r="Q47" i="1"/>
  <c r="R47" i="1" s="1"/>
  <c r="F48" i="1"/>
  <c r="O48" i="1" s="1"/>
  <c r="Q48" i="1" s="1"/>
  <c r="R48" i="1" s="1"/>
  <c r="O17" i="1"/>
  <c r="Q17" i="1" s="1"/>
  <c r="R17" i="1" s="1"/>
  <c r="I17" i="1"/>
  <c r="H17" i="1"/>
  <c r="H46" i="1" l="1"/>
  <c r="O46" i="1"/>
  <c r="I48" i="1"/>
  <c r="H48" i="1"/>
  <c r="F49" i="1"/>
  <c r="O49" i="1" s="1"/>
  <c r="Q49" i="1" s="1"/>
  <c r="R49" i="1" s="1"/>
  <c r="I46" i="1"/>
  <c r="H49" i="1" l="1"/>
  <c r="I49" i="1"/>
</calcChain>
</file>

<file path=xl/sharedStrings.xml><?xml version="1.0" encoding="utf-8"?>
<sst xmlns="http://schemas.openxmlformats.org/spreadsheetml/2006/main" count="217" uniqueCount="141">
  <si>
    <t>Ａ</t>
  </si>
  <si>
    <t>Ｂ</t>
  </si>
  <si>
    <t>地方消費税交付金</t>
  </si>
  <si>
    <t>交通安全対策特別交付金</t>
  </si>
  <si>
    <t>内</t>
  </si>
  <si>
    <t>訳</t>
  </si>
  <si>
    <t>―</t>
  </si>
  <si>
    <t>千代田</t>
  </si>
  <si>
    <t>千</t>
  </si>
  <si>
    <t>中  央</t>
  </si>
  <si>
    <t>中</t>
  </si>
  <si>
    <t>港</t>
  </si>
  <si>
    <t>新  宿</t>
  </si>
  <si>
    <t>新</t>
  </si>
  <si>
    <t>文  京</t>
  </si>
  <si>
    <t>文</t>
  </si>
  <si>
    <t>台  東</t>
  </si>
  <si>
    <t>台</t>
  </si>
  <si>
    <t>墨  田</t>
  </si>
  <si>
    <t>墨</t>
  </si>
  <si>
    <t>江  東</t>
  </si>
  <si>
    <t>江</t>
  </si>
  <si>
    <t>品  川</t>
  </si>
  <si>
    <t>品</t>
  </si>
  <si>
    <t>目  黒</t>
  </si>
  <si>
    <t>目</t>
  </si>
  <si>
    <t>大  田</t>
  </si>
  <si>
    <t>大</t>
  </si>
  <si>
    <t>世田谷</t>
  </si>
  <si>
    <t>世</t>
  </si>
  <si>
    <t>渋  谷</t>
  </si>
  <si>
    <t>渋</t>
  </si>
  <si>
    <t>中  野</t>
  </si>
  <si>
    <t>杉  並</t>
  </si>
  <si>
    <t>杉</t>
  </si>
  <si>
    <t>豊  島</t>
  </si>
  <si>
    <t>豊</t>
  </si>
  <si>
    <t>北</t>
  </si>
  <si>
    <t>荒  川</t>
  </si>
  <si>
    <t>荒</t>
  </si>
  <si>
    <t>板  橋</t>
  </si>
  <si>
    <t>板</t>
  </si>
  <si>
    <t>練  馬</t>
  </si>
  <si>
    <t>練</t>
  </si>
  <si>
    <t>足  立</t>
  </si>
  <si>
    <t>足</t>
  </si>
  <si>
    <t>江戸川</t>
  </si>
  <si>
    <t>計</t>
  </si>
  <si>
    <t>経常的経費</t>
  </si>
  <si>
    <t>投資的経費</t>
  </si>
  <si>
    <t>自動車重量譲与税</t>
  </si>
  <si>
    <t>利子割交付金</t>
  </si>
  <si>
    <t>合計</t>
  </si>
  <si>
    <t>市町村民税法人分</t>
  </si>
  <si>
    <t>特別土地保有税</t>
  </si>
  <si>
    <t>区分</t>
  </si>
  <si>
    <t>特別区民税</t>
  </si>
  <si>
    <t>軽自動車税</t>
  </si>
  <si>
    <t>特別区たばこ税</t>
  </si>
  <si>
    <t>鉱産税</t>
  </si>
  <si>
    <t>小計</t>
  </si>
  <si>
    <t>ウ ＝ ア － イ</t>
    <phoneticPr fontId="2"/>
  </si>
  <si>
    <t>配当割交付金</t>
    <rPh sb="0" eb="2">
      <t>ハイトウ</t>
    </rPh>
    <rPh sb="2" eb="3">
      <t>ワ</t>
    </rPh>
    <phoneticPr fontId="2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</si>
  <si>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</si>
  <si>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差引増(△)減額</t>
    <rPh sb="0" eb="2">
      <t>サシヒキ</t>
    </rPh>
    <phoneticPr fontId="2"/>
  </si>
  <si>
    <t>増(△)減率</t>
    <phoneticPr fontId="2"/>
  </si>
  <si>
    <t>交付金の総額</t>
    <rPh sb="0" eb="3">
      <t>コウフキン</t>
    </rPh>
    <rPh sb="4" eb="6">
      <t>ソウガク</t>
    </rPh>
    <phoneticPr fontId="2"/>
  </si>
  <si>
    <t>計</t>
    <phoneticPr fontId="2"/>
  </si>
  <si>
    <t>条例で定める割合</t>
    <rPh sb="0" eb="2">
      <t>ジョウレイ</t>
    </rPh>
    <rPh sb="3" eb="4">
      <t>サダ</t>
    </rPh>
    <rPh sb="6" eb="8">
      <t>ワリアイ</t>
    </rPh>
    <phoneticPr fontId="2"/>
  </si>
  <si>
    <t>当　年　度　分</t>
    <rPh sb="0" eb="1">
      <t>トウガイ</t>
    </rPh>
    <rPh sb="2" eb="5">
      <t>ネンド</t>
    </rPh>
    <rPh sb="6" eb="7">
      <t>ブン</t>
    </rPh>
    <phoneticPr fontId="2"/>
  </si>
  <si>
    <t>精　　算　　分</t>
    <rPh sb="0" eb="4">
      <t>セイサン</t>
    </rPh>
    <rPh sb="6" eb="7">
      <t>ブン</t>
    </rPh>
    <phoneticPr fontId="2"/>
  </si>
  <si>
    <t>内訳</t>
    <rPh sb="0" eb="2">
      <t>ウチワケ</t>
    </rPh>
    <phoneticPr fontId="2"/>
  </si>
  <si>
    <t>特別区税</t>
    <rPh sb="1" eb="2">
      <t>ベツ</t>
    </rPh>
    <rPh sb="2" eb="3">
      <t>ク</t>
    </rPh>
    <rPh sb="3" eb="4">
      <t>ゼイ</t>
    </rPh>
    <phoneticPr fontId="2"/>
  </si>
  <si>
    <t>ゴルフ場利用税交付金</t>
    <rPh sb="3" eb="4">
      <t>ジョウ</t>
    </rPh>
    <rPh sb="4" eb="6">
      <t>リヨウ</t>
    </rPh>
    <phoneticPr fontId="2"/>
  </si>
  <si>
    <t>航空機燃料譲与税</t>
    <rPh sb="0" eb="2">
      <t>コウクウ</t>
    </rPh>
    <rPh sb="2" eb="3">
      <t>キキ</t>
    </rPh>
    <rPh sb="3" eb="5">
      <t>ネンリョウ</t>
    </rPh>
    <phoneticPr fontId="2"/>
  </si>
  <si>
    <t>内訳</t>
    <rPh sb="1" eb="2">
      <t>ワケ</t>
    </rPh>
    <phoneticPr fontId="2"/>
  </si>
  <si>
    <t>財源不足額</t>
    <rPh sb="0" eb="2">
      <t>ザイゲン</t>
    </rPh>
    <rPh sb="2" eb="4">
      <t>フソク</t>
    </rPh>
    <rPh sb="4" eb="5">
      <t>ガク</t>
    </rPh>
    <phoneticPr fontId="2"/>
  </si>
  <si>
    <t>財源超過額</t>
    <rPh sb="0" eb="2">
      <t>ザイゲン</t>
    </rPh>
    <rPh sb="2" eb="4">
      <t>チョウカ</t>
    </rPh>
    <rPh sb="4" eb="5">
      <t>ガク</t>
    </rPh>
    <phoneticPr fontId="2"/>
  </si>
  <si>
    <t>交付額</t>
    <rPh sb="0" eb="2">
      <t>コウフキン</t>
    </rPh>
    <rPh sb="2" eb="3">
      <t>ガク</t>
    </rPh>
    <phoneticPr fontId="2"/>
  </si>
  <si>
    <t>計</t>
    <phoneticPr fontId="2"/>
  </si>
  <si>
    <t>Ｂ－Ａ</t>
  </si>
  <si>
    <t>エ＝ウ/イ</t>
    <phoneticPr fontId="2"/>
  </si>
  <si>
    <t>（単位：千円）</t>
    <phoneticPr fontId="2"/>
  </si>
  <si>
    <t>葛</t>
    <phoneticPr fontId="2"/>
  </si>
  <si>
    <t>地方揮発油譲与税</t>
    <phoneticPr fontId="2"/>
  </si>
  <si>
    <t>内　　　　　訳</t>
    <rPh sb="0" eb="1">
      <t>ウチ</t>
    </rPh>
    <rPh sb="6" eb="7">
      <t>ヤク</t>
    </rPh>
    <phoneticPr fontId="2"/>
  </si>
  <si>
    <t>固定資産税</t>
    <phoneticPr fontId="2"/>
  </si>
  <si>
    <t xml:space="preserve"> 差　     引   （Ｃ－Ｂ）</t>
    <phoneticPr fontId="2"/>
  </si>
  <si>
    <t>区分</t>
    <phoneticPr fontId="2"/>
  </si>
  <si>
    <t>（単位：千円）</t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</si>
  <si>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</si>
  <si>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特別区民税特例加減算額</t>
    <rPh sb="0" eb="3">
      <t>トクベツク</t>
    </rPh>
    <rPh sb="3" eb="4">
      <t>ミン</t>
    </rPh>
    <rPh sb="4" eb="5">
      <t>ゼイ</t>
    </rPh>
    <rPh sb="5" eb="7">
      <t>トクレイ</t>
    </rPh>
    <rPh sb="7" eb="8">
      <t>カ</t>
    </rPh>
    <rPh sb="8" eb="9">
      <t>ゲン</t>
    </rPh>
    <rPh sb="9" eb="10">
      <t>サン</t>
    </rPh>
    <rPh sb="10" eb="11">
      <t>ガク</t>
    </rPh>
    <phoneticPr fontId="2"/>
  </si>
  <si>
    <t>地方消費税交付金特例加算額</t>
    <rPh sb="0" eb="2">
      <t>チホウ</t>
    </rPh>
    <rPh sb="2" eb="5">
      <t>ショウヒゼイ</t>
    </rPh>
    <rPh sb="5" eb="8">
      <t>コウフキン</t>
    </rPh>
    <rPh sb="8" eb="10">
      <t>トクレイ</t>
    </rPh>
    <rPh sb="10" eb="13">
      <t>カサンガク</t>
    </rPh>
    <phoneticPr fontId="2"/>
  </si>
  <si>
    <r>
      <rPr>
        <sz val="10.95"/>
        <rFont val="ＭＳ Ｐ明朝"/>
        <family val="1"/>
        <charset val="128"/>
      </rPr>
      <t>葛</t>
    </r>
    <r>
      <rPr>
        <sz val="10.95"/>
        <rFont val="ＭＳ 明朝"/>
        <family val="1"/>
        <charset val="128"/>
      </rPr>
      <t>　飾</t>
    </r>
    <rPh sb="2" eb="3">
      <t>カザリ</t>
    </rPh>
    <phoneticPr fontId="2"/>
  </si>
  <si>
    <t>―</t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</si>
  <si>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</si>
  <si>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2"/>
  </si>
  <si>
    <t>うち地方特例</t>
    <rPh sb="2" eb="4">
      <t>チホウ</t>
    </rPh>
    <rPh sb="4" eb="6">
      <t>トクレイ</t>
    </rPh>
    <phoneticPr fontId="2"/>
  </si>
  <si>
    <t>交付金の錯誤</t>
    <rPh sb="4" eb="6">
      <t>サクゴ</t>
    </rPh>
    <phoneticPr fontId="2"/>
  </si>
  <si>
    <t>措置による影響額</t>
    <phoneticPr fontId="2"/>
  </si>
  <si>
    <t>法人事業税交付対象額</t>
    <rPh sb="0" eb="2">
      <t>ホウジン</t>
    </rPh>
    <rPh sb="2" eb="5">
      <t>ジギョウゼイ</t>
    </rPh>
    <rPh sb="5" eb="7">
      <t>コウフ</t>
    </rPh>
    <rPh sb="7" eb="9">
      <t>タイショウ</t>
    </rPh>
    <rPh sb="9" eb="10">
      <t>ガク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</si>
  <si>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</si>
  <si>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</si>
  <si>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※下線のある青字部分には「都区財調制度の概要」ページへリンクしていますので、青字部分をクリックすると、その用語の説明が掲載されている都区財調制度の説明ページが開きます。</t>
    <rPh sb="1" eb="3">
      <t>カセン</t>
    </rPh>
    <rPh sb="6" eb="8">
      <t>アオジ</t>
    </rPh>
    <rPh sb="8" eb="10">
      <t>ブブン</t>
    </rPh>
    <rPh sb="13" eb="15">
      <t>トク</t>
    </rPh>
    <rPh sb="15" eb="16">
      <t>ザイ</t>
    </rPh>
    <rPh sb="16" eb="17">
      <t>チョウ</t>
    </rPh>
    <rPh sb="17" eb="19">
      <t>セイド</t>
    </rPh>
    <rPh sb="20" eb="22">
      <t>ガイヨウ</t>
    </rPh>
    <rPh sb="38" eb="40">
      <t>アオジ</t>
    </rPh>
    <rPh sb="40" eb="42">
      <t>ブブン</t>
    </rPh>
    <rPh sb="53" eb="55">
      <t>ヨウゴ</t>
    </rPh>
    <rPh sb="56" eb="58">
      <t>セツメイ</t>
    </rPh>
    <rPh sb="59" eb="61">
      <t>ケイサイ</t>
    </rPh>
    <rPh sb="66" eb="68">
      <t>トク</t>
    </rPh>
    <rPh sb="68" eb="69">
      <t>ザイ</t>
    </rPh>
    <rPh sb="69" eb="70">
      <t>チョウ</t>
    </rPh>
    <rPh sb="70" eb="72">
      <t>セイド</t>
    </rPh>
    <rPh sb="73" eb="75">
      <t>セツメイ</t>
    </rPh>
    <rPh sb="79" eb="80">
      <t>ヒラ</t>
    </rPh>
    <phoneticPr fontId="2"/>
  </si>
  <si>
    <t>都区財政調整制度の概要：</t>
    <rPh sb="0" eb="2">
      <t>トク</t>
    </rPh>
    <rPh sb="2" eb="4">
      <t>ザイセイ</t>
    </rPh>
    <rPh sb="4" eb="6">
      <t>チョウセイ</t>
    </rPh>
    <rPh sb="6" eb="8">
      <t>セイド</t>
    </rPh>
    <rPh sb="9" eb="11">
      <t>ガイヨウ</t>
    </rPh>
    <phoneticPr fontId="2"/>
  </si>
  <si>
    <t>　各種税・交付金等の内容については、次のアドレスの用語集ページをご覧ください。クリックすると、特別区長会の用語集ページが開きます。</t>
    <rPh sb="1" eb="3">
      <t>カクシュ</t>
    </rPh>
    <rPh sb="3" eb="4">
      <t>ゼイ</t>
    </rPh>
    <rPh sb="5" eb="8">
      <t>コウフキン</t>
    </rPh>
    <rPh sb="8" eb="9">
      <t>トウ</t>
    </rPh>
    <rPh sb="10" eb="12">
      <t>ナイヨウ</t>
    </rPh>
    <rPh sb="18" eb="19">
      <t>ツギ</t>
    </rPh>
    <rPh sb="25" eb="27">
      <t>ヨウゴ</t>
    </rPh>
    <rPh sb="27" eb="28">
      <t>シュウ</t>
    </rPh>
    <rPh sb="33" eb="34">
      <t>ラン</t>
    </rPh>
    <rPh sb="47" eb="50">
      <t>トクベツク</t>
    </rPh>
    <rPh sb="51" eb="52">
      <t>カイ</t>
    </rPh>
    <rPh sb="53" eb="55">
      <t>ヨウゴ</t>
    </rPh>
    <rPh sb="55" eb="56">
      <t>シュウ</t>
    </rPh>
    <rPh sb="60" eb="61">
      <t>ヒラ</t>
    </rPh>
    <phoneticPr fontId="2"/>
  </si>
  <si>
    <t>用語集ページ：</t>
    <rPh sb="0" eb="2">
      <t>ヨウゴ</t>
    </rPh>
    <rPh sb="2" eb="3">
      <t>シュウ</t>
    </rPh>
    <phoneticPr fontId="2"/>
  </si>
  <si>
    <t>調整税等</t>
    <rPh sb="0" eb="2">
      <t>チョウセイ</t>
    </rPh>
    <rPh sb="2" eb="3">
      <t>ゼイ</t>
    </rPh>
    <rPh sb="3" eb="4">
      <t>トウ</t>
    </rPh>
    <phoneticPr fontId="2"/>
  </si>
  <si>
    <t>普　通　交　付　金</t>
    <phoneticPr fontId="2"/>
  </si>
  <si>
    <t>特　別　交　付　金</t>
    <phoneticPr fontId="2"/>
  </si>
  <si>
    <t>注：下線のある青字部分には「都区財調制度の概要」ページへリンクしていますので、青字部分をクリックすると、その用語の説明が掲載されている都区財調制度の説明ページが開きます。</t>
    <rPh sb="0" eb="1">
      <t>チュウ</t>
    </rPh>
    <rPh sb="2" eb="4">
      <t>カセン</t>
    </rPh>
    <rPh sb="7" eb="9">
      <t>アオジ</t>
    </rPh>
    <rPh sb="9" eb="11">
      <t>ブブン</t>
    </rPh>
    <rPh sb="14" eb="16">
      <t>トク</t>
    </rPh>
    <rPh sb="16" eb="17">
      <t>ザイ</t>
    </rPh>
    <rPh sb="17" eb="18">
      <t>チョウ</t>
    </rPh>
    <rPh sb="18" eb="20">
      <t>セイド</t>
    </rPh>
    <rPh sb="21" eb="23">
      <t>ガイヨウ</t>
    </rPh>
    <rPh sb="39" eb="41">
      <t>アオジ</t>
    </rPh>
    <rPh sb="41" eb="43">
      <t>ブブン</t>
    </rPh>
    <rPh sb="54" eb="56">
      <t>ヨウゴ</t>
    </rPh>
    <rPh sb="57" eb="59">
      <t>セツメイ</t>
    </rPh>
    <rPh sb="60" eb="62">
      <t>ケイサイ</t>
    </rPh>
    <rPh sb="67" eb="69">
      <t>トク</t>
    </rPh>
    <rPh sb="69" eb="70">
      <t>ザイ</t>
    </rPh>
    <rPh sb="70" eb="71">
      <t>チョウ</t>
    </rPh>
    <rPh sb="71" eb="73">
      <t>セイド</t>
    </rPh>
    <rPh sb="74" eb="76">
      <t>セツメイ</t>
    </rPh>
    <rPh sb="80" eb="81">
      <t>ヒラ</t>
    </rPh>
    <phoneticPr fontId="2"/>
  </si>
  <si>
    <t>基　準　財　政　収　入　額</t>
    <phoneticPr fontId="2"/>
  </si>
  <si>
    <t xml:space="preserve">基　準　財　政　需　要　額 </t>
    <phoneticPr fontId="2"/>
  </si>
  <si>
    <t>普　通　交　付　金</t>
    <rPh sb="0" eb="1">
      <t>フ</t>
    </rPh>
    <rPh sb="2" eb="3">
      <t>ツウ</t>
    </rPh>
    <rPh sb="4" eb="5">
      <t>コウ</t>
    </rPh>
    <rPh sb="6" eb="7">
      <t>フ</t>
    </rPh>
    <rPh sb="8" eb="9">
      <t>キン</t>
    </rPh>
    <phoneticPr fontId="2"/>
  </si>
  <si>
    <r>
      <rPr>
        <sz val="11"/>
        <color theme="1"/>
        <rFont val="ＭＳ Ｐゴシック"/>
        <family val="3"/>
        <charset val="128"/>
      </rPr>
      <t>※　</t>
    </r>
    <r>
      <rPr>
        <u/>
        <sz val="11"/>
        <color theme="10"/>
        <rFont val="ＭＳ Ｐゴシック"/>
        <family val="3"/>
        <charset val="128"/>
      </rPr>
      <t>財源不足額</t>
    </r>
    <r>
      <rPr>
        <sz val="11"/>
        <color theme="1"/>
        <rFont val="ＭＳ Ｐゴシック"/>
        <family val="3"/>
        <charset val="128"/>
      </rPr>
      <t>が生じていないため不交付となる。</t>
    </r>
    <rPh sb="2" eb="4">
      <t>ザイゲン</t>
    </rPh>
    <rPh sb="4" eb="6">
      <t>ブソク</t>
    </rPh>
    <rPh sb="6" eb="7">
      <t>ガク</t>
    </rPh>
    <rPh sb="8" eb="9">
      <t>ショウ</t>
    </rPh>
    <rPh sb="16" eb="19">
      <t>フコウフ</t>
    </rPh>
    <phoneticPr fontId="2"/>
  </si>
  <si>
    <t>固定資産税減収補塡特別交付金</t>
    <rPh sb="0" eb="2">
      <t>コテイ</t>
    </rPh>
    <rPh sb="2" eb="5">
      <t>シサンゼイ</t>
    </rPh>
    <rPh sb="5" eb="7">
      <t>ゲンシュウ</t>
    </rPh>
    <rPh sb="7" eb="8">
      <t>ホ</t>
    </rPh>
    <rPh sb="8" eb="9">
      <t>フサガル</t>
    </rPh>
    <rPh sb="9" eb="11">
      <t>トクベツ</t>
    </rPh>
    <rPh sb="11" eb="14">
      <t>コウフキン</t>
    </rPh>
    <phoneticPr fontId="2"/>
  </si>
  <si>
    <r>
      <t>当初算定</t>
    </r>
    <r>
      <rPr>
        <sz val="11"/>
        <color theme="1"/>
        <rFont val="ＭＳ 明朝"/>
        <family val="1"/>
        <charset val="128"/>
      </rPr>
      <t>　ア</t>
    </r>
    <rPh sb="0" eb="2">
      <t>トウショ</t>
    </rPh>
    <rPh sb="2" eb="4">
      <t>サンテイ</t>
    </rPh>
    <phoneticPr fontId="2"/>
  </si>
  <si>
    <t>　　　　　　 計　 　　Ａ　　　</t>
    <rPh sb="7" eb="8">
      <t>ケイ</t>
    </rPh>
    <phoneticPr fontId="2"/>
  </si>
  <si>
    <r>
      <t>基 準 財 政 収 入 額</t>
    </r>
    <r>
      <rPr>
        <sz val="11"/>
        <color theme="1"/>
        <rFont val="ＭＳ 明朝"/>
        <family val="1"/>
        <charset val="128"/>
      </rPr>
      <t xml:space="preserve">   Ｂ</t>
    </r>
    <phoneticPr fontId="2"/>
  </si>
  <si>
    <r>
      <t>基 準 財 政 需 要 額</t>
    </r>
    <r>
      <rPr>
        <sz val="11"/>
        <color theme="1"/>
        <rFont val="ＭＳ 明朝"/>
        <family val="1"/>
        <charset val="128"/>
      </rPr>
      <t xml:space="preserve">   Ｃ</t>
    </r>
    <phoneticPr fontId="2"/>
  </si>
  <si>
    <t>対前年度当初算定比較</t>
    <rPh sb="0" eb="1">
      <t>タイ</t>
    </rPh>
    <rPh sb="1" eb="4">
      <t>ゼンネンド</t>
    </rPh>
    <rPh sb="4" eb="6">
      <t>トウショ</t>
    </rPh>
    <rPh sb="6" eb="8">
      <t>サンテイ</t>
    </rPh>
    <rPh sb="8" eb="10">
      <t>ヒカク</t>
    </rPh>
    <phoneticPr fontId="2"/>
  </si>
  <si>
    <t>https://www.tokyo23city-kuchokai.jp/seido/gaiyo.html</t>
    <phoneticPr fontId="2"/>
  </si>
  <si>
    <t>https://www.tokyo23city-kuchokai.jp/seido/gaiyo_9.html</t>
    <phoneticPr fontId="2"/>
  </si>
  <si>
    <t>令和6年度</t>
    <rPh sb="0" eb="1">
      <t>レイ</t>
    </rPh>
    <rPh sb="1" eb="2">
      <t>ワ</t>
    </rPh>
    <rPh sb="3" eb="5">
      <t>ネンド</t>
    </rPh>
    <phoneticPr fontId="2"/>
  </si>
  <si>
    <t>※    0</t>
  </si>
  <si>
    <t>（２）　対当初見込比較</t>
    <rPh sb="4" eb="5">
      <t>タイ</t>
    </rPh>
    <rPh sb="5" eb="7">
      <t>トウショ</t>
    </rPh>
    <rPh sb="7" eb="9">
      <t>ミコ</t>
    </rPh>
    <rPh sb="9" eb="11">
      <t>ヒカク</t>
    </rPh>
    <phoneticPr fontId="2"/>
  </si>
  <si>
    <t>当初算定　ア</t>
    <rPh sb="0" eb="2">
      <t>トウショ</t>
    </rPh>
    <rPh sb="2" eb="4">
      <t>サンテイ</t>
    </rPh>
    <phoneticPr fontId="2"/>
  </si>
  <si>
    <t>当初見込　イ</t>
    <rPh sb="0" eb="2">
      <t>トウショ</t>
    </rPh>
    <rPh sb="2" eb="4">
      <t>ミコ</t>
    </rPh>
    <phoneticPr fontId="2"/>
  </si>
  <si>
    <t>　　　　　　 計　 　　 Ａ　　　</t>
    <rPh sb="7" eb="8">
      <t>ケイ</t>
    </rPh>
    <phoneticPr fontId="2"/>
  </si>
  <si>
    <t>基準財政収入額   　Ｂ</t>
    <phoneticPr fontId="2"/>
  </si>
  <si>
    <t>基準財政需要額　   Ｃ</t>
    <phoneticPr fontId="2"/>
  </si>
  <si>
    <t>普通交付金</t>
  </si>
  <si>
    <t>特別交付金</t>
  </si>
  <si>
    <t>１．令和7年度都区財政調整区別算定結果総括表</t>
    <rPh sb="2" eb="4">
      <t>レイワ</t>
    </rPh>
    <phoneticPr fontId="2"/>
  </si>
  <si>
    <t>令和7年度</t>
    <rPh sb="0" eb="1">
      <t>レイ</t>
    </rPh>
    <rPh sb="1" eb="2">
      <t>ワ</t>
    </rPh>
    <rPh sb="3" eb="5">
      <t>ネンド</t>
    </rPh>
    <phoneticPr fontId="2"/>
  </si>
  <si>
    <t>当初算定　イ</t>
    <rPh sb="0" eb="2">
      <t>トウショ</t>
    </rPh>
    <rPh sb="2" eb="4">
      <t>サンテイ</t>
    </rPh>
    <phoneticPr fontId="2"/>
  </si>
  <si>
    <r>
      <t>普通交付金分</t>
    </r>
    <r>
      <rPr>
        <sz val="11"/>
        <color theme="1"/>
        <rFont val="ＭＳ 明朝"/>
        <family val="1"/>
        <charset val="128"/>
      </rPr>
      <t xml:space="preserve"> Ａ×94％</t>
    </r>
    <rPh sb="0" eb="2">
      <t>フツウ</t>
    </rPh>
    <rPh sb="2" eb="5">
      <t>コウフキン</t>
    </rPh>
    <rPh sb="5" eb="6">
      <t>ブン</t>
    </rPh>
    <phoneticPr fontId="2"/>
  </si>
  <si>
    <r>
      <t>特別交付金分</t>
    </r>
    <r>
      <rPr>
        <sz val="11"/>
        <color theme="1"/>
        <rFont val="ＭＳ 明朝"/>
        <family val="1"/>
        <charset val="128"/>
      </rPr>
      <t xml:space="preserve"> Ａ× 6％</t>
    </r>
    <rPh sb="0" eb="2">
      <t>トクベツ</t>
    </rPh>
    <rPh sb="2" eb="5">
      <t>コウフキン</t>
    </rPh>
    <rPh sb="5" eb="6">
      <t>ブン</t>
    </rPh>
    <phoneticPr fontId="2"/>
  </si>
  <si>
    <t>普通交付金分　Ａ×94％</t>
    <rPh sb="0" eb="2">
      <t>フツウ</t>
    </rPh>
    <rPh sb="2" eb="5">
      <t>コウフキン</t>
    </rPh>
    <rPh sb="5" eb="6">
      <t>ブン</t>
    </rPh>
    <phoneticPr fontId="2"/>
  </si>
  <si>
    <t>特別交付金分　Ａ× 6％</t>
    <rPh sb="0" eb="2">
      <t>トクベツ</t>
    </rPh>
    <rPh sb="2" eb="5">
      <t>コウフキン</t>
    </rPh>
    <rPh sb="5" eb="6">
      <t>ブン</t>
    </rPh>
    <phoneticPr fontId="2"/>
  </si>
  <si>
    <t>２.令和7年度都区財政調整区別算定結果</t>
    <rPh sb="2" eb="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</si>
</sst>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&quot;△&quot;#,##0"/>
    <numFmt numFmtId="177" formatCode="&quot;△&quot;#,##0;\-#,##0;#,##0"/>
    <numFmt numFmtId="178" formatCode="#,##0.0%;&quot;△&quot;#,##0.0%"/>
  </numFmts>
  <fonts count="1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45"/>
      <name val="ＭＳ 明朝"/>
      <family val="1"/>
      <charset val="128"/>
    </font>
    <font>
      <sz val="10"/>
      <name val="ＭＳ 明朝"/>
      <family val="1"/>
      <charset val="128"/>
    </font>
    <font>
      <sz val="10.95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0.95"/>
      <name val="ＭＳ Ｐ明朝"/>
      <family val="1"/>
      <charset val="128"/>
    </font>
    <font>
      <sz val="8"/>
      <name val="ＭＳ 明朝"/>
      <family val="1"/>
      <charset val="128"/>
    </font>
    <font>
      <sz val="10.45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center"/>
    </xf>
    <xf numFmtId="41" fontId="2" fillId="0" borderId="0"/>
    <xf numFmtId="0" fontId="7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75">
    <xf numFmtId="0" fontId="0" fillId="0" borderId="0" xfId="0"/>
    <xf numFmtId="176" fontId="4" fillId="0" borderId="19" xfId="0" applyNumberFormat="1" applyFont="1" applyBorder="1" applyAlignment="1" applyProtection="1">
      <alignment vertical="center"/>
      <protection locked="0"/>
    </xf>
    <xf numFmtId="0" fontId="3" fillId="0" borderId="0" xfId="0" applyFont="1"/>
    <xf numFmtId="0" fontId="3" fillId="0" borderId="52" xfId="0" applyFont="1" applyBorder="1" applyAlignment="1">
      <alignment horizontal="center" vertical="center" justifyLastLine="1"/>
    </xf>
    <xf numFmtId="176" fontId="6" fillId="0" borderId="67" xfId="0" applyNumberFormat="1" applyFont="1" applyBorder="1" applyAlignment="1">
      <alignment horizontal="right" vertical="center"/>
    </xf>
    <xf numFmtId="176" fontId="6" fillId="0" borderId="61" xfId="0" applyNumberFormat="1" applyFont="1" applyBorder="1" applyAlignment="1">
      <alignment horizontal="right" vertical="center"/>
    </xf>
    <xf numFmtId="176" fontId="6" fillId="0" borderId="73" xfId="0" applyNumberFormat="1" applyFont="1" applyBorder="1" applyAlignment="1">
      <alignment horizontal="right" vertical="center"/>
    </xf>
    <xf numFmtId="176" fontId="4" fillId="0" borderId="0" xfId="0" applyNumberFormat="1" applyFont="1"/>
    <xf numFmtId="176" fontId="4" fillId="0" borderId="0" xfId="0" quotePrefix="1" applyNumberFormat="1" applyFont="1"/>
    <xf numFmtId="176" fontId="4" fillId="0" borderId="47" xfId="0" applyNumberFormat="1" applyFont="1" applyBorder="1" applyAlignment="1">
      <alignment horizontal="center" vertical="center" justifyLastLine="1"/>
    </xf>
    <xf numFmtId="176" fontId="4" fillId="0" borderId="42" xfId="0" applyNumberFormat="1" applyFont="1" applyBorder="1" applyAlignment="1">
      <alignment horizontal="center" vertical="center" justifyLastLine="1"/>
    </xf>
    <xf numFmtId="176" fontId="8" fillId="0" borderId="18" xfId="0" applyNumberFormat="1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 applyProtection="1">
      <alignment vertical="center"/>
      <protection locked="0"/>
    </xf>
    <xf numFmtId="176" fontId="4" fillId="0" borderId="6" xfId="0" applyNumberFormat="1" applyFont="1" applyBorder="1" applyAlignment="1">
      <alignment vertical="center"/>
    </xf>
    <xf numFmtId="178" fontId="4" fillId="0" borderId="45" xfId="1" applyNumberFormat="1" applyFont="1" applyFill="1" applyBorder="1" applyAlignment="1">
      <alignment horizontal="right" vertical="center" indent="1"/>
    </xf>
    <xf numFmtId="178" fontId="4" fillId="0" borderId="44" xfId="1" applyNumberFormat="1" applyFont="1" applyFill="1" applyBorder="1" applyAlignment="1">
      <alignment horizontal="right" vertical="center" indent="1"/>
    </xf>
    <xf numFmtId="178" fontId="4" fillId="0" borderId="44" xfId="1" applyNumberFormat="1" applyFont="1" applyFill="1" applyBorder="1" applyAlignment="1">
      <alignment horizontal="center" vertical="center"/>
    </xf>
    <xf numFmtId="176" fontId="4" fillId="0" borderId="8" xfId="0" applyNumberFormat="1" applyFont="1" applyBorder="1" applyAlignment="1">
      <alignment vertical="center"/>
    </xf>
    <xf numFmtId="178" fontId="4" fillId="0" borderId="53" xfId="1" applyNumberFormat="1" applyFont="1" applyFill="1" applyBorder="1" applyAlignment="1">
      <alignment horizontal="right" vertical="center" indent="1"/>
    </xf>
    <xf numFmtId="176" fontId="4" fillId="0" borderId="8" xfId="0" applyNumberFormat="1" applyFont="1" applyBorder="1" applyAlignment="1">
      <alignment horizontal="center" vertical="center"/>
    </xf>
    <xf numFmtId="178" fontId="4" fillId="0" borderId="43" xfId="1" applyNumberFormat="1" applyFont="1" applyFill="1" applyBorder="1" applyAlignment="1">
      <alignment horizontal="right" vertical="center" indent="1"/>
    </xf>
    <xf numFmtId="176" fontId="4" fillId="0" borderId="18" xfId="0" applyNumberFormat="1" applyFont="1" applyBorder="1" applyAlignment="1">
      <alignment vertical="center"/>
    </xf>
    <xf numFmtId="178" fontId="4" fillId="0" borderId="50" xfId="1" applyNumberFormat="1" applyFont="1" applyFill="1" applyBorder="1" applyAlignment="1">
      <alignment horizontal="right" vertical="center" indent="1"/>
    </xf>
    <xf numFmtId="176" fontId="4" fillId="0" borderId="19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48" xfId="0" applyNumberFormat="1" applyFont="1" applyBorder="1" applyAlignment="1">
      <alignment vertical="center"/>
    </xf>
    <xf numFmtId="178" fontId="4" fillId="0" borderId="46" xfId="1" applyNumberFormat="1" applyFont="1" applyFill="1" applyBorder="1" applyAlignment="1">
      <alignment horizontal="right" vertical="center" indent="1"/>
    </xf>
    <xf numFmtId="176" fontId="4" fillId="0" borderId="21" xfId="0" applyNumberFormat="1" applyFont="1" applyBorder="1" applyAlignment="1">
      <alignment vertical="center"/>
    </xf>
    <xf numFmtId="178" fontId="4" fillId="0" borderId="54" xfId="1" applyNumberFormat="1" applyFont="1" applyFill="1" applyBorder="1" applyAlignment="1">
      <alignment horizontal="right" vertical="center" indent="1"/>
    </xf>
    <xf numFmtId="176" fontId="4" fillId="0" borderId="49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4" fillId="0" borderId="0" xfId="0" applyNumberFormat="1" applyFont="1" applyAlignment="1" applyProtection="1">
      <alignment horizontal="left" vertical="center"/>
      <protection locked="0"/>
    </xf>
    <xf numFmtId="176" fontId="4" fillId="0" borderId="34" xfId="0" applyNumberFormat="1" applyFont="1" applyBorder="1" applyAlignment="1">
      <alignment vertical="center"/>
    </xf>
    <xf numFmtId="176" fontId="9" fillId="0" borderId="0" xfId="0" applyNumberFormat="1" applyFont="1" applyAlignment="1">
      <alignment horizontal="left"/>
    </xf>
    <xf numFmtId="176" fontId="4" fillId="0" borderId="35" xfId="0" applyNumberFormat="1" applyFont="1" applyBorder="1" applyAlignment="1">
      <alignment horizontal="distributed" vertical="center" indent="1"/>
    </xf>
    <xf numFmtId="176" fontId="4" fillId="0" borderId="9" xfId="0" applyNumberFormat="1" applyFont="1" applyBorder="1" applyAlignment="1">
      <alignment horizontal="distributed" vertical="center" indent="1"/>
    </xf>
    <xf numFmtId="176" fontId="4" fillId="0" borderId="51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/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/>
    </xf>
    <xf numFmtId="176" fontId="6" fillId="0" borderId="28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left" indent="2"/>
    </xf>
    <xf numFmtId="0" fontId="6" fillId="0" borderId="7" xfId="0" applyFont="1" applyBorder="1" applyAlignment="1">
      <alignment horizontal="left" indent="2"/>
    </xf>
    <xf numFmtId="0" fontId="6" fillId="0" borderId="11" xfId="0" applyFont="1" applyBorder="1" applyAlignment="1">
      <alignment horizontal="center"/>
    </xf>
    <xf numFmtId="176" fontId="6" fillId="0" borderId="29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distributed" justifyLastLine="1"/>
    </xf>
    <xf numFmtId="0" fontId="6" fillId="0" borderId="69" xfId="0" applyFont="1" applyBorder="1" applyAlignment="1">
      <alignment horizontal="distributed" justifyLastLine="1"/>
    </xf>
    <xf numFmtId="176" fontId="5" fillId="0" borderId="11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0" borderId="13" xfId="0" applyFont="1" applyBorder="1" applyAlignment="1">
      <alignment horizontal="left" indent="2"/>
    </xf>
    <xf numFmtId="0" fontId="6" fillId="0" borderId="14" xfId="0" applyFont="1" applyBorder="1" applyAlignment="1">
      <alignment horizontal="left" indent="2"/>
    </xf>
    <xf numFmtId="0" fontId="6" fillId="0" borderId="70" xfId="0" applyFont="1" applyBorder="1" applyAlignment="1">
      <alignment horizontal="left" indent="2"/>
    </xf>
    <xf numFmtId="0" fontId="6" fillId="0" borderId="28" xfId="0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7" fontId="6" fillId="0" borderId="66" xfId="0" applyNumberFormat="1" applyFont="1" applyBorder="1" applyAlignment="1">
      <alignment horizontal="center" vertical="center"/>
    </xf>
    <xf numFmtId="177" fontId="10" fillId="0" borderId="66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77" fontId="6" fillId="0" borderId="51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72" xfId="0" applyNumberFormat="1" applyFont="1" applyBorder="1" applyAlignment="1">
      <alignment horizontal="right" vertical="center"/>
    </xf>
    <xf numFmtId="176" fontId="6" fillId="0" borderId="68" xfId="0" applyNumberFormat="1" applyFont="1" applyBorder="1" applyAlignment="1">
      <alignment horizontal="right" vertical="center"/>
    </xf>
    <xf numFmtId="177" fontId="6" fillId="0" borderId="17" xfId="0" applyNumberFormat="1" applyFont="1" applyBorder="1" applyAlignment="1">
      <alignment horizontal="center" vertical="center"/>
    </xf>
    <xf numFmtId="0" fontId="4" fillId="0" borderId="0" xfId="0" applyFont="1"/>
    <xf numFmtId="176" fontId="6" fillId="0" borderId="0" xfId="0" applyNumberFormat="1" applyFont="1"/>
    <xf numFmtId="176" fontId="4" fillId="0" borderId="75" xfId="0" applyNumberFormat="1" applyFont="1" applyBorder="1" applyAlignment="1" applyProtection="1">
      <alignment vertical="center"/>
      <protection locked="0"/>
    </xf>
    <xf numFmtId="176" fontId="4" fillId="0" borderId="76" xfId="0" applyNumberFormat="1" applyFont="1" applyBorder="1" applyAlignment="1" applyProtection="1">
      <alignment vertical="center"/>
      <protection locked="0"/>
    </xf>
    <xf numFmtId="176" fontId="4" fillId="0" borderId="75" xfId="0" applyNumberFormat="1" applyFont="1" applyBorder="1" applyAlignment="1">
      <alignment horizontal="right" vertical="center"/>
    </xf>
    <xf numFmtId="176" fontId="4" fillId="0" borderId="77" xfId="0" applyNumberFormat="1" applyFont="1" applyBorder="1" applyAlignment="1">
      <alignment horizontal="right" vertical="center"/>
    </xf>
    <xf numFmtId="176" fontId="4" fillId="0" borderId="78" xfId="0" applyNumberFormat="1" applyFont="1" applyBorder="1" applyAlignment="1">
      <alignment vertical="center"/>
    </xf>
    <xf numFmtId="176" fontId="4" fillId="0" borderId="75" xfId="0" applyNumberFormat="1" applyFont="1" applyBorder="1" applyAlignment="1">
      <alignment vertical="center"/>
    </xf>
    <xf numFmtId="176" fontId="4" fillId="0" borderId="79" xfId="0" applyNumberFormat="1" applyFont="1" applyBorder="1" applyAlignment="1">
      <alignment vertical="center"/>
    </xf>
    <xf numFmtId="176" fontId="4" fillId="0" borderId="80" xfId="0" applyNumberFormat="1" applyFont="1" applyBorder="1" applyAlignment="1">
      <alignment vertical="center"/>
    </xf>
    <xf numFmtId="176" fontId="4" fillId="0" borderId="81" xfId="0" applyNumberFormat="1" applyFont="1" applyBorder="1" applyAlignment="1">
      <alignment vertical="center"/>
    </xf>
    <xf numFmtId="176" fontId="4" fillId="0" borderId="80" xfId="0" applyNumberFormat="1" applyFont="1" applyBorder="1" applyAlignment="1" applyProtection="1">
      <alignment vertical="center"/>
      <protection locked="0"/>
    </xf>
    <xf numFmtId="176" fontId="4" fillId="0" borderId="82" xfId="0" applyNumberFormat="1" applyFont="1" applyBorder="1" applyAlignment="1" applyProtection="1">
      <alignment vertical="center"/>
      <protection locked="0"/>
    </xf>
    <xf numFmtId="176" fontId="4" fillId="0" borderId="78" xfId="0" applyNumberFormat="1" applyFont="1" applyBorder="1" applyAlignment="1" applyProtection="1">
      <alignment vertical="center"/>
      <protection locked="0"/>
    </xf>
    <xf numFmtId="176" fontId="4" fillId="0" borderId="82" xfId="0" applyNumberFormat="1" applyFont="1" applyBorder="1" applyAlignment="1">
      <alignment vertical="center"/>
    </xf>
    <xf numFmtId="176" fontId="4" fillId="0" borderId="83" xfId="0" applyNumberFormat="1" applyFont="1" applyBorder="1" applyAlignment="1">
      <alignment vertical="center"/>
    </xf>
    <xf numFmtId="176" fontId="4" fillId="0" borderId="84" xfId="0" applyNumberFormat="1" applyFont="1" applyBorder="1" applyAlignment="1">
      <alignment horizontal="center" vertical="center" justifyLastLine="1"/>
    </xf>
    <xf numFmtId="178" fontId="4" fillId="0" borderId="0" xfId="1" applyNumberFormat="1" applyFont="1" applyFill="1" applyBorder="1" applyAlignment="1">
      <alignment horizontal="right" vertical="center" indent="1"/>
    </xf>
    <xf numFmtId="178" fontId="4" fillId="0" borderId="0" xfId="1" applyNumberFormat="1" applyFont="1" applyFill="1" applyBorder="1" applyAlignment="1">
      <alignment horizontal="center" vertical="center"/>
    </xf>
    <xf numFmtId="178" fontId="4" fillId="0" borderId="84" xfId="1" applyNumberFormat="1" applyFont="1" applyFill="1" applyBorder="1" applyAlignment="1">
      <alignment horizontal="right" vertical="center" indent="1"/>
    </xf>
    <xf numFmtId="178" fontId="4" fillId="0" borderId="84" xfId="1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shrinkToFit="1"/>
    </xf>
    <xf numFmtId="176" fontId="8" fillId="0" borderId="84" xfId="0" applyNumberFormat="1" applyFont="1" applyBorder="1" applyAlignment="1">
      <alignment horizontal="center" vertical="center"/>
    </xf>
    <xf numFmtId="0" fontId="6" fillId="0" borderId="86" xfId="0" applyFont="1" applyBorder="1" applyAlignment="1">
      <alignment horizontal="distributed" vertical="center" indent="1"/>
    </xf>
    <xf numFmtId="0" fontId="3" fillId="0" borderId="0" xfId="0" applyFont="1" applyAlignment="1">
      <alignment horizontal="center"/>
    </xf>
    <xf numFmtId="0" fontId="3" fillId="0" borderId="69" xfId="0" applyFont="1" applyBorder="1" applyAlignment="1">
      <alignment horizontal="center" vertical="center" justifyLastLine="1"/>
    </xf>
    <xf numFmtId="0" fontId="6" fillId="0" borderId="70" xfId="0" applyFont="1" applyBorder="1" applyAlignment="1">
      <alignment horizontal="center" vertical="center"/>
    </xf>
    <xf numFmtId="0" fontId="6" fillId="0" borderId="87" xfId="0" applyFont="1" applyBorder="1" applyAlignment="1">
      <alignment horizontal="distributed" vertical="center" indent="1"/>
    </xf>
    <xf numFmtId="0" fontId="6" fillId="0" borderId="52" xfId="0" applyFont="1" applyBorder="1" applyAlignment="1">
      <alignment horizontal="center" vertical="center"/>
    </xf>
    <xf numFmtId="176" fontId="4" fillId="0" borderId="89" xfId="0" applyNumberFormat="1" applyFont="1" applyBorder="1" applyAlignment="1">
      <alignment horizontal="center" vertical="center" shrinkToFit="1"/>
    </xf>
    <xf numFmtId="176" fontId="4" fillId="0" borderId="89" xfId="0" applyNumberFormat="1" applyFont="1" applyBorder="1" applyAlignment="1">
      <alignment horizontal="distributed" vertical="center" indent="1"/>
    </xf>
    <xf numFmtId="176" fontId="6" fillId="0" borderId="58" xfId="0" applyNumberFormat="1" applyFont="1" applyBorder="1" applyAlignment="1">
      <alignment horizontal="right" vertical="center"/>
    </xf>
    <xf numFmtId="176" fontId="6" fillId="0" borderId="60" xfId="0" applyNumberFormat="1" applyFont="1" applyBorder="1" applyAlignment="1">
      <alignment horizontal="right" vertical="center"/>
    </xf>
    <xf numFmtId="176" fontId="6" fillId="0" borderId="71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6" fontId="6" fillId="0" borderId="57" xfId="0" applyNumberFormat="1" applyFont="1" applyBorder="1" applyAlignment="1">
      <alignment horizontal="right" vertical="center"/>
    </xf>
    <xf numFmtId="176" fontId="6" fillId="0" borderId="70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 applyProtection="1">
      <alignment vertical="center"/>
      <protection locked="0"/>
    </xf>
    <xf numFmtId="176" fontId="4" fillId="0" borderId="38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vertical="center"/>
    </xf>
    <xf numFmtId="176" fontId="4" fillId="0" borderId="74" xfId="0" applyNumberFormat="1" applyFont="1" applyBorder="1" applyAlignment="1">
      <alignment vertical="center"/>
    </xf>
    <xf numFmtId="176" fontId="4" fillId="0" borderId="40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176" fontId="4" fillId="0" borderId="40" xfId="0" applyNumberFormat="1" applyFont="1" applyBorder="1" applyAlignment="1" applyProtection="1">
      <alignment vertical="center"/>
      <protection locked="0"/>
    </xf>
    <xf numFmtId="176" fontId="4" fillId="0" borderId="5" xfId="0" applyNumberFormat="1" applyFont="1" applyBorder="1" applyAlignment="1">
      <alignment vertical="center"/>
    </xf>
    <xf numFmtId="176" fontId="4" fillId="0" borderId="41" xfId="0" applyNumberFormat="1" applyFont="1" applyBorder="1" applyAlignment="1" applyProtection="1">
      <alignment vertical="center"/>
      <protection locked="0"/>
    </xf>
    <xf numFmtId="176" fontId="4" fillId="0" borderId="5" xfId="0" applyNumberFormat="1" applyFont="1" applyBorder="1" applyAlignment="1" applyProtection="1">
      <alignment vertical="center"/>
      <protection locked="0"/>
    </xf>
    <xf numFmtId="176" fontId="4" fillId="0" borderId="41" xfId="0" applyNumberFormat="1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right"/>
    </xf>
    <xf numFmtId="176" fontId="16" fillId="0" borderId="36" xfId="7" applyNumberFormat="1" applyFont="1" applyFill="1" applyBorder="1" applyAlignment="1">
      <alignment horizontal="center" vertical="center"/>
    </xf>
    <xf numFmtId="178" fontId="4" fillId="0" borderId="76" xfId="0" applyNumberFormat="1" applyFont="1" applyBorder="1" applyAlignment="1">
      <alignment horizontal="center" vertical="center"/>
    </xf>
    <xf numFmtId="176" fontId="4" fillId="0" borderId="85" xfId="0" applyNumberFormat="1" applyFont="1" applyBorder="1" applyAlignment="1" applyProtection="1">
      <alignment vertical="center"/>
      <protection locked="0"/>
    </xf>
    <xf numFmtId="176" fontId="4" fillId="0" borderId="36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 applyProtection="1">
      <alignment vertical="center"/>
      <protection locked="0"/>
    </xf>
    <xf numFmtId="176" fontId="4" fillId="0" borderId="43" xfId="0" applyNumberFormat="1" applyFont="1" applyBorder="1" applyAlignment="1" applyProtection="1">
      <alignment vertical="center"/>
      <protection locked="0"/>
    </xf>
    <xf numFmtId="178" fontId="4" fillId="0" borderId="95" xfId="1" applyNumberFormat="1" applyFont="1" applyFill="1" applyBorder="1" applyAlignment="1">
      <alignment horizontal="right" vertical="center" indent="1"/>
    </xf>
    <xf numFmtId="176" fontId="4" fillId="0" borderId="44" xfId="0" applyNumberFormat="1" applyFont="1" applyBorder="1" applyAlignment="1" applyProtection="1">
      <alignment vertical="center"/>
      <protection locked="0"/>
    </xf>
    <xf numFmtId="176" fontId="4" fillId="0" borderId="44" xfId="0" applyNumberFormat="1" applyFont="1" applyBorder="1" applyAlignment="1">
      <alignment vertical="center"/>
    </xf>
    <xf numFmtId="178" fontId="4" fillId="0" borderId="44" xfId="0" applyNumberFormat="1" applyFont="1" applyBorder="1" applyAlignment="1">
      <alignment horizontal="center" vertical="center"/>
    </xf>
    <xf numFmtId="176" fontId="4" fillId="0" borderId="96" xfId="0" applyNumberFormat="1" applyFont="1" applyBorder="1" applyAlignment="1" applyProtection="1">
      <alignment vertical="center"/>
      <protection locked="0"/>
    </xf>
    <xf numFmtId="176" fontId="4" fillId="0" borderId="43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45" xfId="0" applyNumberFormat="1" applyFont="1" applyBorder="1" applyAlignment="1">
      <alignment vertical="center"/>
    </xf>
    <xf numFmtId="176" fontId="4" fillId="0" borderId="85" xfId="0" applyNumberFormat="1" applyFont="1" applyBorder="1" applyAlignment="1">
      <alignment horizontal="right" vertical="center"/>
    </xf>
    <xf numFmtId="176" fontId="4" fillId="0" borderId="97" xfId="0" applyNumberFormat="1" applyFont="1" applyBorder="1" applyAlignment="1">
      <alignment vertical="center"/>
    </xf>
    <xf numFmtId="178" fontId="4" fillId="0" borderId="97" xfId="1" applyNumberFormat="1" applyFont="1" applyFill="1" applyBorder="1" applyAlignment="1">
      <alignment horizontal="right" vertical="center" indent="1"/>
    </xf>
    <xf numFmtId="176" fontId="4" fillId="0" borderId="46" xfId="0" applyNumberFormat="1" applyFont="1" applyBorder="1" applyAlignment="1">
      <alignment vertical="center"/>
    </xf>
    <xf numFmtId="178" fontId="4" fillId="0" borderId="98" xfId="1" applyNumberFormat="1" applyFont="1" applyFill="1" applyBorder="1" applyAlignment="1">
      <alignment horizontal="right" vertical="center" indent="1"/>
    </xf>
    <xf numFmtId="176" fontId="4" fillId="0" borderId="99" xfId="0" applyNumberFormat="1" applyFont="1" applyBorder="1" applyAlignment="1" applyProtection="1">
      <alignment vertical="center"/>
      <protection locked="0"/>
    </xf>
    <xf numFmtId="178" fontId="4" fillId="0" borderId="99" xfId="1" applyNumberFormat="1" applyFont="1" applyFill="1" applyBorder="1" applyAlignment="1">
      <alignment horizontal="right" vertical="center" indent="1"/>
    </xf>
    <xf numFmtId="176" fontId="4" fillId="0" borderId="43" xfId="0" applyNumberFormat="1" applyFont="1" applyBorder="1" applyAlignment="1">
      <alignment horizontal="center" vertical="center"/>
    </xf>
    <xf numFmtId="176" fontId="4" fillId="0" borderId="99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8" fontId="4" fillId="0" borderId="101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center" vertical="center"/>
    </xf>
    <xf numFmtId="176" fontId="4" fillId="0" borderId="5" xfId="0" applyNumberFormat="1" applyFont="1" applyBorder="1" applyAlignment="1">
      <alignment horizontal="distributed" vertical="center" indent="1"/>
    </xf>
    <xf numFmtId="176" fontId="4" fillId="0" borderId="6" xfId="0" applyNumberFormat="1" applyFont="1" applyBorder="1" applyAlignment="1">
      <alignment horizontal="distributed" vertical="center" indent="1"/>
    </xf>
    <xf numFmtId="176" fontId="4" fillId="0" borderId="1" xfId="0" applyNumberFormat="1" applyFont="1" applyBorder="1" applyAlignment="1">
      <alignment horizontal="distributed" vertical="center" indent="1"/>
    </xf>
    <xf numFmtId="176" fontId="5" fillId="0" borderId="2" xfId="0" applyNumberFormat="1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176" fontId="4" fillId="0" borderId="3" xfId="0" applyNumberFormat="1" applyFont="1" applyBorder="1" applyAlignment="1">
      <alignment horizontal="distributed" vertical="center" indent="1"/>
    </xf>
    <xf numFmtId="176" fontId="4" fillId="0" borderId="34" xfId="0" applyNumberFormat="1" applyFont="1" applyBorder="1" applyAlignment="1">
      <alignment horizontal="distributed" vertical="center" indent="1"/>
    </xf>
    <xf numFmtId="176" fontId="4" fillId="0" borderId="56" xfId="0" applyNumberFormat="1" applyFont="1" applyBorder="1" applyAlignment="1">
      <alignment horizontal="distributed" vertical="center" indent="1"/>
    </xf>
    <xf numFmtId="176" fontId="4" fillId="0" borderId="49" xfId="0" applyNumberFormat="1" applyFont="1" applyBorder="1" applyAlignment="1">
      <alignment horizontal="distributed" vertical="center" indent="1"/>
    </xf>
    <xf numFmtId="176" fontId="4" fillId="0" borderId="58" xfId="0" applyNumberFormat="1" applyFont="1" applyBorder="1" applyAlignment="1">
      <alignment horizontal="center" vertical="center" textRotation="255" wrapText="1"/>
    </xf>
    <xf numFmtId="176" fontId="4" fillId="0" borderId="4" xfId="0" applyNumberFormat="1" applyFont="1" applyBorder="1" applyAlignment="1">
      <alignment horizontal="center" vertical="center" textRotation="255" wrapText="1"/>
    </xf>
    <xf numFmtId="176" fontId="4" fillId="0" borderId="13" xfId="0" applyNumberFormat="1" applyFont="1" applyBorder="1" applyAlignment="1">
      <alignment horizontal="center" vertical="center" textRotation="255" wrapText="1"/>
    </xf>
    <xf numFmtId="176" fontId="4" fillId="0" borderId="57" xfId="0" applyNumberFormat="1" applyFont="1" applyBorder="1" applyAlignment="1">
      <alignment horizontal="distributed" vertical="center" indent="1"/>
    </xf>
    <xf numFmtId="176" fontId="4" fillId="0" borderId="3" xfId="0" applyNumberFormat="1" applyFont="1" applyBorder="1" applyAlignment="1">
      <alignment horizontal="distributed" vertical="center" justifyLastLine="1"/>
    </xf>
    <xf numFmtId="176" fontId="4" fillId="0" borderId="34" xfId="0" applyNumberFormat="1" applyFont="1" applyBorder="1" applyAlignment="1">
      <alignment horizontal="distributed" vertical="center" justifyLastLine="1"/>
    </xf>
    <xf numFmtId="176" fontId="5" fillId="0" borderId="7" xfId="0" applyNumberFormat="1" applyFont="1" applyBorder="1" applyAlignment="1">
      <alignment horizontal="distributed" vertical="center" indent="1"/>
    </xf>
    <xf numFmtId="176" fontId="5" fillId="0" borderId="8" xfId="0" applyNumberFormat="1" applyFont="1" applyBorder="1" applyAlignment="1">
      <alignment horizontal="distributed" vertical="center" indent="1"/>
    </xf>
    <xf numFmtId="176" fontId="11" fillId="0" borderId="55" xfId="0" applyNumberFormat="1" applyFont="1" applyBorder="1" applyAlignment="1">
      <alignment horizontal="distributed" vertical="center" indent="1"/>
    </xf>
    <xf numFmtId="176" fontId="11" fillId="0" borderId="48" xfId="0" applyNumberFormat="1" applyFont="1" applyBorder="1" applyAlignment="1">
      <alignment horizontal="distributed" vertical="center" indent="1"/>
    </xf>
    <xf numFmtId="176" fontId="4" fillId="0" borderId="20" xfId="0" applyNumberFormat="1" applyFont="1" applyBorder="1" applyAlignment="1">
      <alignment horizontal="distributed" vertical="center" indent="1"/>
    </xf>
    <xf numFmtId="176" fontId="4" fillId="0" borderId="21" xfId="0" applyNumberFormat="1" applyFont="1" applyBorder="1" applyAlignment="1">
      <alignment horizontal="distributed" vertical="center" indent="1"/>
    </xf>
    <xf numFmtId="176" fontId="4" fillId="0" borderId="22" xfId="0" applyNumberFormat="1" applyFont="1" applyBorder="1" applyAlignment="1">
      <alignment horizontal="distributed" vertical="center" indent="1"/>
    </xf>
    <xf numFmtId="176" fontId="4" fillId="0" borderId="55" xfId="0" applyNumberFormat="1" applyFont="1" applyBorder="1" applyAlignment="1">
      <alignment horizontal="distributed" vertical="center" indent="1"/>
    </xf>
    <xf numFmtId="176" fontId="4" fillId="0" borderId="48" xfId="0" applyNumberFormat="1" applyFont="1" applyBorder="1" applyAlignment="1">
      <alignment horizontal="distributed" vertical="center" indent="1"/>
    </xf>
    <xf numFmtId="176" fontId="4" fillId="0" borderId="3" xfId="0" applyNumberFormat="1" applyFont="1" applyBorder="1" applyAlignment="1">
      <alignment horizontal="distributed" vertical="center" indent="1" shrinkToFit="1"/>
    </xf>
    <xf numFmtId="176" fontId="4" fillId="0" borderId="34" xfId="0" applyNumberFormat="1" applyFont="1" applyBorder="1" applyAlignment="1">
      <alignment horizontal="distributed" vertical="center" indent="1" shrinkToFit="1"/>
    </xf>
    <xf numFmtId="176" fontId="8" fillId="0" borderId="3" xfId="0" applyNumberFormat="1" applyFont="1" applyBorder="1" applyAlignment="1">
      <alignment horizontal="distributed" vertical="distributed" indent="1"/>
    </xf>
    <xf numFmtId="176" fontId="8" fillId="0" borderId="34" xfId="0" applyNumberFormat="1" applyFont="1" applyBorder="1" applyAlignment="1">
      <alignment horizontal="distributed" vertical="distributed" indent="1"/>
    </xf>
    <xf numFmtId="176" fontId="4" fillId="0" borderId="37" xfId="0" applyNumberFormat="1" applyFont="1" applyBorder="1" applyAlignment="1">
      <alignment horizontal="distributed" vertical="center" indent="1"/>
    </xf>
    <xf numFmtId="176" fontId="4" fillId="0" borderId="59" xfId="0" applyNumberFormat="1" applyFont="1" applyBorder="1" applyAlignment="1">
      <alignment horizontal="distributed" vertical="center" indent="1"/>
    </xf>
    <xf numFmtId="176" fontId="4" fillId="0" borderId="65" xfId="0" applyNumberFormat="1" applyFont="1" applyBorder="1" applyAlignment="1">
      <alignment horizontal="distributed" vertical="center" indent="1"/>
    </xf>
    <xf numFmtId="176" fontId="4" fillId="0" borderId="63" xfId="0" applyNumberFormat="1" applyFont="1" applyBorder="1" applyAlignment="1">
      <alignment horizontal="center" vertical="center" textRotation="255"/>
    </xf>
    <xf numFmtId="176" fontId="4" fillId="0" borderId="62" xfId="0" applyNumberFormat="1" applyFont="1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 textRotation="255"/>
    </xf>
    <xf numFmtId="176" fontId="4" fillId="0" borderId="10" xfId="0" applyNumberFormat="1" applyFont="1" applyBorder="1" applyAlignment="1">
      <alignment horizontal="center" vertical="distributed" textRotation="255" indent="1"/>
    </xf>
    <xf numFmtId="0" fontId="3" fillId="0" borderId="12" xfId="0" applyFont="1" applyBorder="1" applyAlignment="1">
      <alignment horizontal="center" vertical="distributed" textRotation="255" indent="1"/>
    </xf>
    <xf numFmtId="0" fontId="3" fillId="0" borderId="24" xfId="0" applyFont="1" applyBorder="1" applyAlignment="1">
      <alignment horizontal="center" vertical="distributed" textRotation="255" indent="1"/>
    </xf>
    <xf numFmtId="176" fontId="4" fillId="0" borderId="7" xfId="0" applyNumberFormat="1" applyFont="1" applyBorder="1" applyAlignment="1">
      <alignment horizontal="distributed" vertical="distributed" indent="1"/>
    </xf>
    <xf numFmtId="176" fontId="4" fillId="0" borderId="88" xfId="0" applyNumberFormat="1" applyFont="1" applyBorder="1" applyAlignment="1">
      <alignment horizontal="distributed" vertical="distributed" indent="1"/>
    </xf>
    <xf numFmtId="0" fontId="17" fillId="0" borderId="91" xfId="0" applyFont="1" applyBorder="1" applyAlignment="1">
      <alignment horizontal="left" vertical="center"/>
    </xf>
    <xf numFmtId="176" fontId="4" fillId="0" borderId="91" xfId="0" applyNumberFormat="1" applyFont="1" applyBorder="1" applyAlignment="1">
      <alignment horizontal="distributed" vertical="distributed" indent="1"/>
    </xf>
    <xf numFmtId="176" fontId="4" fillId="0" borderId="89" xfId="0" applyNumberFormat="1" applyFont="1" applyBorder="1" applyAlignment="1">
      <alignment horizontal="distributed" vertical="distributed" indent="1"/>
    </xf>
    <xf numFmtId="176" fontId="4" fillId="0" borderId="57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distributed" vertical="center"/>
    </xf>
    <xf numFmtId="176" fontId="4" fillId="0" borderId="93" xfId="0" applyNumberFormat="1" applyFont="1" applyBorder="1" applyAlignment="1">
      <alignment horizontal="distributed" vertical="center" justifyLastLine="1"/>
    </xf>
    <xf numFmtId="176" fontId="4" fillId="0" borderId="47" xfId="0" applyNumberFormat="1" applyFont="1" applyBorder="1" applyAlignment="1">
      <alignment horizontal="distributed" vertical="center" justifyLastLine="1"/>
    </xf>
    <xf numFmtId="176" fontId="4" fillId="0" borderId="94" xfId="0" applyNumberFormat="1" applyFont="1" applyBorder="1" applyAlignment="1">
      <alignment horizontal="distributed" vertical="center" justifyLastLine="1"/>
    </xf>
    <xf numFmtId="176" fontId="4" fillId="0" borderId="18" xfId="0" applyNumberFormat="1" applyFont="1" applyBorder="1" applyAlignment="1">
      <alignment horizontal="distributed" vertical="center" justifyLastLine="1"/>
    </xf>
    <xf numFmtId="176" fontId="4" fillId="0" borderId="58" xfId="0" applyNumberFormat="1" applyFont="1" applyBorder="1" applyAlignment="1">
      <alignment horizontal="center" vertical="distributed" textRotation="255" indent="2"/>
    </xf>
    <xf numFmtId="176" fontId="4" fillId="0" borderId="4" xfId="0" applyNumberFormat="1" applyFont="1" applyBorder="1" applyAlignment="1">
      <alignment horizontal="center" vertical="distributed" textRotation="255" indent="2"/>
    </xf>
    <xf numFmtId="0" fontId="0" fillId="0" borderId="4" xfId="0" applyBorder="1" applyAlignment="1">
      <alignment horizontal="center" vertical="distributed" textRotation="255" indent="2"/>
    </xf>
    <xf numFmtId="0" fontId="0" fillId="0" borderId="13" xfId="0" applyBorder="1" applyAlignment="1">
      <alignment horizontal="center" vertical="distributed" textRotation="255" indent="2"/>
    </xf>
    <xf numFmtId="176" fontId="4" fillId="0" borderId="60" xfId="0" applyNumberFormat="1" applyFont="1" applyBorder="1" applyAlignment="1">
      <alignment horizontal="center" vertical="center" textRotation="255"/>
    </xf>
    <xf numFmtId="176" fontId="4" fillId="0" borderId="12" xfId="0" applyNumberFormat="1" applyFont="1" applyBorder="1" applyAlignment="1">
      <alignment horizontal="center" vertical="center" textRotation="255"/>
    </xf>
    <xf numFmtId="176" fontId="4" fillId="0" borderId="24" xfId="0" applyNumberFormat="1" applyFont="1" applyBorder="1" applyAlignment="1">
      <alignment horizontal="center" vertical="center" textRotation="255"/>
    </xf>
    <xf numFmtId="176" fontId="4" fillId="0" borderId="71" xfId="0" applyNumberFormat="1" applyFont="1" applyBorder="1" applyAlignment="1">
      <alignment horizontal="distributed" vertical="distributed" indent="1"/>
    </xf>
    <xf numFmtId="176" fontId="4" fillId="0" borderId="86" xfId="0" applyNumberFormat="1" applyFont="1" applyBorder="1" applyAlignment="1">
      <alignment horizontal="distributed" vertical="distributed" indent="1"/>
    </xf>
    <xf numFmtId="176" fontId="4" fillId="0" borderId="3" xfId="0" applyNumberFormat="1" applyFont="1" applyBorder="1" applyAlignment="1">
      <alignment horizontal="distributed" vertical="distributed" indent="1"/>
    </xf>
    <xf numFmtId="176" fontId="4" fillId="0" borderId="90" xfId="0" applyNumberFormat="1" applyFont="1" applyBorder="1" applyAlignment="1">
      <alignment horizontal="distributed" vertical="distributed" indent="1"/>
    </xf>
    <xf numFmtId="176" fontId="8" fillId="0" borderId="90" xfId="0" applyNumberFormat="1" applyFont="1" applyBorder="1" applyAlignment="1">
      <alignment horizontal="distributed" vertical="distributed" inden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90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distributed" vertical="center" indent="2"/>
    </xf>
    <xf numFmtId="176" fontId="4" fillId="0" borderId="34" xfId="0" applyNumberFormat="1" applyFont="1" applyBorder="1" applyAlignment="1">
      <alignment horizontal="distributed" vertical="center" indent="2"/>
    </xf>
    <xf numFmtId="176" fontId="4" fillId="0" borderId="3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horizontal="center" vertical="center" textRotation="255"/>
    </xf>
    <xf numFmtId="176" fontId="5" fillId="0" borderId="14" xfId="0" applyNumberFormat="1" applyFont="1" applyBorder="1" applyAlignment="1">
      <alignment horizontal="center" vertical="center" textRotation="255"/>
    </xf>
    <xf numFmtId="176" fontId="4" fillId="0" borderId="7" xfId="0" applyNumberFormat="1" applyFont="1" applyBorder="1" applyAlignment="1">
      <alignment horizontal="center" vertical="center" justifyLastLine="1"/>
    </xf>
    <xf numFmtId="176" fontId="4" fillId="0" borderId="88" xfId="0" applyNumberFormat="1" applyFont="1" applyBorder="1" applyAlignment="1">
      <alignment horizontal="center" vertical="center" justifyLastLine="1"/>
    </xf>
    <xf numFmtId="176" fontId="4" fillId="0" borderId="56" xfId="0" applyNumberFormat="1" applyFont="1" applyBorder="1" applyAlignment="1">
      <alignment horizontal="center" vertical="center" justifyLastLine="1"/>
    </xf>
    <xf numFmtId="176" fontId="4" fillId="0" borderId="92" xfId="0" applyNumberFormat="1" applyFont="1" applyBorder="1" applyAlignment="1">
      <alignment horizontal="center" vertical="center" justifyLastLine="1"/>
    </xf>
    <xf numFmtId="176" fontId="4" fillId="0" borderId="0" xfId="0" applyNumberFormat="1" applyFont="1" applyAlignment="1">
      <alignment horizontal="right" shrinkToFit="1"/>
    </xf>
    <xf numFmtId="0" fontId="13" fillId="0" borderId="0" xfId="7" applyAlignment="1"/>
    <xf numFmtId="176" fontId="16" fillId="0" borderId="37" xfId="7" applyNumberFormat="1" applyFont="1" applyFill="1" applyBorder="1" applyAlignment="1">
      <alignment horizontal="center" vertical="center"/>
    </xf>
    <xf numFmtId="176" fontId="16" fillId="0" borderId="59" xfId="7" applyNumberFormat="1" applyFont="1" applyFill="1" applyBorder="1" applyAlignment="1">
      <alignment horizontal="center" vertical="center"/>
    </xf>
    <xf numFmtId="176" fontId="16" fillId="0" borderId="65" xfId="7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distributed" textRotation="255" indent="2"/>
    </xf>
    <xf numFmtId="0" fontId="3" fillId="0" borderId="13" xfId="0" applyFont="1" applyBorder="1" applyAlignment="1">
      <alignment horizontal="center" vertical="distributed" textRotation="255" indent="2"/>
    </xf>
    <xf numFmtId="176" fontId="16" fillId="0" borderId="60" xfId="7" applyNumberFormat="1" applyFont="1" applyFill="1" applyBorder="1" applyAlignment="1">
      <alignment horizontal="center" vertical="center" textRotation="255"/>
    </xf>
    <xf numFmtId="176" fontId="16" fillId="0" borderId="12" xfId="7" applyNumberFormat="1" applyFont="1" applyFill="1" applyBorder="1" applyAlignment="1">
      <alignment horizontal="center" vertical="center" textRotation="255"/>
    </xf>
    <xf numFmtId="176" fontId="16" fillId="0" borderId="24" xfId="7" applyNumberFormat="1" applyFont="1" applyFill="1" applyBorder="1" applyAlignment="1">
      <alignment horizontal="center" vertical="center" textRotation="255"/>
    </xf>
    <xf numFmtId="176" fontId="16" fillId="0" borderId="56" xfId="7" applyNumberFormat="1" applyFont="1" applyFill="1" applyBorder="1" applyAlignment="1">
      <alignment horizontal="center" vertical="center" justifyLastLine="1"/>
    </xf>
    <xf numFmtId="176" fontId="16" fillId="0" borderId="92" xfId="7" applyNumberFormat="1" applyFont="1" applyFill="1" applyBorder="1" applyAlignment="1">
      <alignment horizontal="center" vertical="center" justifyLastLine="1"/>
    </xf>
    <xf numFmtId="176" fontId="16" fillId="0" borderId="3" xfId="7" applyNumberFormat="1" applyFont="1" applyFill="1" applyBorder="1" applyAlignment="1">
      <alignment horizontal="center" vertical="center"/>
    </xf>
    <xf numFmtId="176" fontId="16" fillId="0" borderId="34" xfId="7" applyNumberFormat="1" applyFont="1" applyFill="1" applyBorder="1" applyAlignment="1">
      <alignment horizontal="center" vertical="center"/>
    </xf>
    <xf numFmtId="176" fontId="16" fillId="0" borderId="57" xfId="7" applyNumberFormat="1" applyFont="1" applyFill="1" applyBorder="1" applyAlignment="1">
      <alignment horizontal="center" vertical="center"/>
    </xf>
    <xf numFmtId="176" fontId="16" fillId="0" borderId="6" xfId="7" applyNumberFormat="1" applyFont="1" applyFill="1" applyBorder="1" applyAlignment="1">
      <alignment horizontal="center" vertical="center"/>
    </xf>
    <xf numFmtId="176" fontId="16" fillId="0" borderId="20" xfId="7" applyNumberFormat="1" applyFont="1" applyFill="1" applyBorder="1" applyAlignment="1">
      <alignment horizontal="center" vertical="center"/>
    </xf>
    <xf numFmtId="176" fontId="16" fillId="0" borderId="21" xfId="7" applyNumberFormat="1" applyFont="1" applyFill="1" applyBorder="1" applyAlignment="1">
      <alignment horizontal="center" vertical="center"/>
    </xf>
    <xf numFmtId="176" fontId="16" fillId="0" borderId="22" xfId="7" applyNumberFormat="1" applyFont="1" applyFill="1" applyBorder="1" applyAlignment="1">
      <alignment horizontal="center" vertical="center"/>
    </xf>
    <xf numFmtId="176" fontId="4" fillId="0" borderId="35" xfId="0" applyNumberFormat="1" applyFont="1" applyBorder="1" applyAlignment="1">
      <alignment horizontal="distributed" vertical="center" justifyLastLine="1"/>
    </xf>
    <xf numFmtId="176" fontId="4" fillId="0" borderId="36" xfId="0" applyNumberFormat="1" applyFont="1" applyBorder="1" applyAlignment="1">
      <alignment horizontal="distributed" vertical="center" justifyLastLine="1"/>
    </xf>
    <xf numFmtId="176" fontId="16" fillId="0" borderId="7" xfId="7" applyNumberFormat="1" applyFont="1" applyFill="1" applyBorder="1" applyAlignment="1">
      <alignment horizontal="center" vertical="center" justifyLastLine="1"/>
    </xf>
    <xf numFmtId="176" fontId="16" fillId="0" borderId="88" xfId="7" applyNumberFormat="1" applyFont="1" applyFill="1" applyBorder="1" applyAlignment="1">
      <alignment horizontal="center" vertical="center" justifyLastLine="1"/>
    </xf>
    <xf numFmtId="176" fontId="13" fillId="0" borderId="58" xfId="7" applyNumberFormat="1" applyFill="1" applyBorder="1" applyAlignment="1">
      <alignment horizontal="center" vertical="center"/>
    </xf>
    <xf numFmtId="0" fontId="13" fillId="0" borderId="4" xfId="7" applyFill="1" applyBorder="1" applyAlignment="1">
      <alignment horizontal="center" vertical="center"/>
    </xf>
    <xf numFmtId="176" fontId="13" fillId="0" borderId="60" xfId="7" applyNumberFormat="1" applyFill="1" applyBorder="1" applyAlignment="1">
      <alignment horizontal="center" vertical="center"/>
    </xf>
    <xf numFmtId="0" fontId="13" fillId="0" borderId="12" xfId="7" applyFill="1" applyBorder="1" applyAlignment="1">
      <alignment horizontal="center" vertical="center"/>
    </xf>
    <xf numFmtId="0" fontId="13" fillId="0" borderId="47" xfId="7" applyFill="1" applyBorder="1" applyAlignment="1">
      <alignment horizontal="center" vertical="center"/>
    </xf>
    <xf numFmtId="0" fontId="13" fillId="0" borderId="71" xfId="7" applyFill="1" applyBorder="1" applyAlignment="1">
      <alignment horizontal="center" vertical="center"/>
    </xf>
    <xf numFmtId="0" fontId="13" fillId="0" borderId="69" xfId="7" applyFill="1" applyBorder="1" applyAlignment="1">
      <alignment horizontal="center" vertical="center"/>
    </xf>
    <xf numFmtId="176" fontId="4" fillId="0" borderId="100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center" vertical="center"/>
    </xf>
    <xf numFmtId="178" fontId="4" fillId="0" borderId="100" xfId="1" applyNumberFormat="1" applyFont="1" applyFill="1" applyBorder="1" applyAlignment="1">
      <alignment horizontal="right" vertical="center" indent="1"/>
    </xf>
    <xf numFmtId="176" fontId="4" fillId="0" borderId="6" xfId="0" applyNumberFormat="1" applyFont="1" applyBorder="1" applyAlignment="1">
      <alignment horizontal="right" vertical="center"/>
    </xf>
    <xf numFmtId="178" fontId="4" fillId="0" borderId="102" xfId="1" applyNumberFormat="1" applyFont="1" applyFill="1" applyBorder="1" applyAlignment="1">
      <alignment horizontal="right" vertical="center" indent="1"/>
    </xf>
    <xf numFmtId="9" fontId="4" fillId="0" borderId="38" xfId="0" applyNumberFormat="1" applyFont="1" applyBorder="1" applyAlignment="1">
      <alignment horizontal="center" vertical="center"/>
    </xf>
    <xf numFmtId="9" fontId="4" fillId="0" borderId="44" xfId="0" applyNumberFormat="1" applyFont="1" applyBorder="1" applyAlignment="1">
      <alignment horizontal="center" vertical="center"/>
    </xf>
  </cellXfs>
  <cellStyles count="8">
    <cellStyle name="パーセント" xfId="1" builtinId="5"/>
    <cellStyle name="パーセント 2" xfId="5" xr:uid="{00000000-0005-0000-0000-000001000000}"/>
    <cellStyle name="ハイパーリンク" xfId="7" builtinId="8"/>
    <cellStyle name="会計（小数０桁）" xfId="3" xr:uid="{00000000-0005-0000-0000-000003000000}"/>
    <cellStyle name="桁区切り 2" xfId="6" xr:uid="{00000000-0005-0000-0000-000004000000}"/>
    <cellStyle name="標準" xfId="0" builtinId="0"/>
    <cellStyle name="標準 2" xfId="2" xr:uid="{00000000-0005-0000-0000-000006000000}"/>
    <cellStyle name="未定義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1156607</xdr:colOff>
      <xdr:row>14</xdr:row>
      <xdr:rowOff>204108</xdr:rowOff>
    </xdr:from>
    <xdr:ext cx="694765" cy="26738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9FF78A-ACD0-479A-BDC0-532C81E2B69F}"/>
            </a:ext>
          </a:extLst>
        </xdr:cNvPr>
        <xdr:cNvSpPr txBox="1"/>
      </xdr:nvSpPr>
      <xdr:spPr>
        <a:xfrm>
          <a:off x="3306536" y="3075215"/>
          <a:ext cx="694765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95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</a:p>
      </xdr:txBody>
    </xdr:sp>
    <xdr:clientData/>
  </xdr:oneCellAnchor>
  <xdr:oneCellAnchor>
    <xdr:from>
      <xdr:col>5</xdr:col>
      <xdr:colOff>1159781</xdr:colOff>
      <xdr:row>15</xdr:row>
      <xdr:rowOff>200933</xdr:rowOff>
    </xdr:from>
    <xdr:ext cx="694765" cy="2673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157C0A-F493-447E-B180-C6CF7E346C45}"/>
            </a:ext>
          </a:extLst>
        </xdr:cNvPr>
        <xdr:cNvSpPr txBox="1"/>
      </xdr:nvSpPr>
      <xdr:spPr>
        <a:xfrm>
          <a:off x="3309710" y="3289754"/>
          <a:ext cx="694765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kyo23city-kuchokai.jp/seido/gaiyo_1.html" TargetMode="External"/><Relationship Id="rId13" Type="http://schemas.openxmlformats.org/officeDocument/2006/relationships/hyperlink" Target="http://www.tokyo23city-kuchokai.jp/seido/gaiyo_1.html" TargetMode="External"/><Relationship Id="rId3" Type="http://schemas.openxmlformats.org/officeDocument/2006/relationships/hyperlink" Target="http://www.tokyo23city-kuchokai.jp/seido/gaiyo_9.html" TargetMode="External"/><Relationship Id="rId7" Type="http://schemas.openxmlformats.org/officeDocument/2006/relationships/hyperlink" Target="http://www.tokyo23city-kuchokai.jp/seido/gaiyo_1.html" TargetMode="External"/><Relationship Id="rId12" Type="http://schemas.openxmlformats.org/officeDocument/2006/relationships/hyperlink" Target="http://www.tokyo23city-kuchokai.jp/seido/gaiyo_1.html" TargetMode="External"/><Relationship Id="rId2" Type="http://schemas.openxmlformats.org/officeDocument/2006/relationships/hyperlink" Target="https://www.tokyo23city-kuchokai.jp/seido/gaiyo.html" TargetMode="External"/><Relationship Id="rId1" Type="http://schemas.openxmlformats.org/officeDocument/2006/relationships/hyperlink" Target="https://www.tokyo23city-kuchokai.jp/seido/gaiyo_9.html" TargetMode="External"/><Relationship Id="rId6" Type="http://schemas.openxmlformats.org/officeDocument/2006/relationships/hyperlink" Target="http://www.tokyo23city-kuchokai.jp/seido/gaiyo_1.html" TargetMode="External"/><Relationship Id="rId11" Type="http://schemas.openxmlformats.org/officeDocument/2006/relationships/hyperlink" Target="http://www.tokyo23city-kuchokai.jp/seido/gaiyo_1.html" TargetMode="External"/><Relationship Id="rId5" Type="http://schemas.openxmlformats.org/officeDocument/2006/relationships/hyperlink" Target="http://www.tokyo23city-kuchokai.jp/seido/gaiyo_1.html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tokyo23city-kuchokai.jp/seido/gaiyo_1.html" TargetMode="External"/><Relationship Id="rId4" Type="http://schemas.openxmlformats.org/officeDocument/2006/relationships/hyperlink" Target="http://www.tokyo23city-kuchokai.jp/seido/gaiyo_1.html" TargetMode="External"/><Relationship Id="rId9" Type="http://schemas.openxmlformats.org/officeDocument/2006/relationships/hyperlink" Target="http://www.tokyo23city-kuchokai.jp/seido/gaiyo_1.html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okyo23city-kuchokai.jp/seido/gaiyo_1.html" TargetMode="External"/><Relationship Id="rId2" Type="http://schemas.openxmlformats.org/officeDocument/2006/relationships/hyperlink" Target="http://www.tokyo23city-kuchokai.jp/seido/gaiyo_1.html" TargetMode="External"/><Relationship Id="rId1" Type="http://schemas.openxmlformats.org/officeDocument/2006/relationships/hyperlink" Target="https://www.tokyo23city-kuchokai.jp/seido/gaiyo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tokyo23city-kuchokai.jp/seido/gaiyo_1.html" TargetMode="External"/><Relationship Id="rId4" Type="http://schemas.openxmlformats.org/officeDocument/2006/relationships/hyperlink" Target="http://www.tokyo23city-kuchokai.jp/seido/gaiyo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54"/>
  <sheetViews>
    <sheetView tabSelected="1" view="pageBreakPreview" zoomScale="70" zoomScaleNormal="70" zoomScaleSheetLayoutView="70" workbookViewId="0">
      <pane xSplit="5" ySplit="5" topLeftCell="F6" activePane="bottomRight" state="frozen"/>
      <selection activeCell="N2" sqref="N2"/>
      <selection pane="topRight" activeCell="N2" sqref="N2"/>
      <selection pane="bottomLeft" activeCell="N2" sqref="N2"/>
      <selection pane="bottomRight" activeCell="U12" sqref="U12"/>
    </sheetView>
  </sheetViews>
  <sheetFormatPr defaultColWidth="10" defaultRowHeight="15.75" customHeight="1" x14ac:dyDescent="0.2"/>
  <cols>
    <col min="1" max="1" width="1.90625" style="2" customWidth="1"/>
    <col min="2" max="2" width="3.7265625" style="2" customWidth="1"/>
    <col min="3" max="3" width="3" style="2" customWidth="1"/>
    <col min="4" max="5" width="11" style="2" customWidth="1"/>
    <col min="6" max="6" width="17.453125" style="2" customWidth="1"/>
    <col min="7" max="7" width="17.6328125" style="2" customWidth="1"/>
    <col min="8" max="8" width="16.08984375" style="2" customWidth="1"/>
    <col min="9" max="9" width="12" style="2" customWidth="1"/>
    <col min="10" max="10" width="3.08984375" style="2" customWidth="1"/>
    <col min="11" max="11" width="3.7265625" style="2" customWidth="1"/>
    <col min="12" max="12" width="3" style="2" customWidth="1"/>
    <col min="13" max="14" width="11" style="2" customWidth="1"/>
    <col min="15" max="17" width="16.08984375" style="2" customWidth="1"/>
    <col min="18" max="18" width="12" style="2" customWidth="1"/>
    <col min="19" max="16384" width="10" style="2"/>
  </cols>
  <sheetData>
    <row r="1" spans="2:18" ht="18" customHeight="1" x14ac:dyDescent="0.25">
      <c r="B1" s="37" t="s">
        <v>133</v>
      </c>
      <c r="C1" s="7"/>
      <c r="D1" s="7"/>
      <c r="E1" s="7"/>
      <c r="F1" s="7"/>
      <c r="G1" s="7"/>
      <c r="H1" s="7"/>
      <c r="I1" s="7"/>
      <c r="J1" s="7"/>
      <c r="K1" s="163"/>
      <c r="L1" s="7"/>
      <c r="M1" s="7"/>
      <c r="N1" s="7"/>
      <c r="O1" s="7"/>
      <c r="P1" s="7"/>
      <c r="Q1" s="7"/>
      <c r="R1" s="7"/>
    </row>
    <row r="2" spans="2:18" ht="17.25" customHeight="1" x14ac:dyDescent="0.2">
      <c r="B2" s="8" t="s">
        <v>120</v>
      </c>
      <c r="C2" s="7"/>
      <c r="D2" s="7"/>
      <c r="E2" s="7"/>
      <c r="F2" s="7"/>
      <c r="G2" s="7"/>
      <c r="H2" s="238" t="s">
        <v>82</v>
      </c>
      <c r="I2" s="238"/>
      <c r="J2" s="98"/>
      <c r="K2" s="8" t="s">
        <v>125</v>
      </c>
      <c r="L2" s="7"/>
      <c r="M2" s="7"/>
      <c r="N2" s="7"/>
      <c r="O2" s="7"/>
      <c r="P2" s="7"/>
      <c r="Q2" s="238" t="s">
        <v>82</v>
      </c>
      <c r="R2" s="238"/>
    </row>
    <row r="3" spans="2:18" ht="4.5" customHeight="1" x14ac:dyDescent="0.2">
      <c r="B3" s="8"/>
      <c r="C3" s="7"/>
      <c r="D3" s="7"/>
      <c r="E3" s="7"/>
      <c r="F3" s="7"/>
      <c r="G3" s="7"/>
      <c r="H3" s="238"/>
      <c r="I3" s="238"/>
      <c r="J3" s="98"/>
      <c r="K3" s="8"/>
      <c r="L3" s="7"/>
      <c r="M3" s="7"/>
      <c r="N3" s="7"/>
      <c r="O3" s="7"/>
      <c r="P3" s="7"/>
      <c r="Q3" s="238"/>
      <c r="R3" s="238"/>
    </row>
    <row r="4" spans="2:18" ht="16.5" customHeight="1" x14ac:dyDescent="0.2">
      <c r="B4" s="257" t="s">
        <v>55</v>
      </c>
      <c r="C4" s="211"/>
      <c r="D4" s="211"/>
      <c r="E4" s="211"/>
      <c r="F4" s="38" t="s">
        <v>134</v>
      </c>
      <c r="G4" s="39" t="s">
        <v>123</v>
      </c>
      <c r="H4" s="9" t="s">
        <v>64</v>
      </c>
      <c r="I4" s="10" t="s">
        <v>65</v>
      </c>
      <c r="J4" s="93"/>
      <c r="K4" s="210" t="s">
        <v>55</v>
      </c>
      <c r="L4" s="211"/>
      <c r="M4" s="211"/>
      <c r="N4" s="211"/>
      <c r="O4" s="38" t="str">
        <f>F4</f>
        <v>令和7年度</v>
      </c>
      <c r="P4" s="39" t="str">
        <f>O4</f>
        <v>令和7年度</v>
      </c>
      <c r="Q4" s="9" t="s">
        <v>64</v>
      </c>
      <c r="R4" s="10" t="s">
        <v>65</v>
      </c>
    </row>
    <row r="5" spans="2:18" ht="16.5" customHeight="1" x14ac:dyDescent="0.2">
      <c r="B5" s="258"/>
      <c r="C5" s="213"/>
      <c r="D5" s="213"/>
      <c r="E5" s="213"/>
      <c r="F5" s="138" t="s">
        <v>116</v>
      </c>
      <c r="G5" s="40" t="s">
        <v>135</v>
      </c>
      <c r="H5" s="11" t="s">
        <v>61</v>
      </c>
      <c r="I5" s="12" t="s">
        <v>81</v>
      </c>
      <c r="J5" s="99"/>
      <c r="K5" s="212"/>
      <c r="L5" s="213"/>
      <c r="M5" s="213"/>
      <c r="N5" s="213"/>
      <c r="O5" s="141" t="s">
        <v>126</v>
      </c>
      <c r="P5" s="40" t="s">
        <v>127</v>
      </c>
      <c r="Q5" s="11" t="s">
        <v>61</v>
      </c>
      <c r="R5" s="12" t="s">
        <v>81</v>
      </c>
    </row>
    <row r="6" spans="2:18" ht="17.25" customHeight="1" x14ac:dyDescent="0.2">
      <c r="B6" s="214" t="s">
        <v>66</v>
      </c>
      <c r="C6" s="245" t="s">
        <v>107</v>
      </c>
      <c r="D6" s="221" t="s">
        <v>86</v>
      </c>
      <c r="E6" s="222"/>
      <c r="F6" s="13">
        <v>1515905067</v>
      </c>
      <c r="G6" s="13">
        <v>1476991106</v>
      </c>
      <c r="H6" s="92">
        <f>F6-G6</f>
        <v>38913961</v>
      </c>
      <c r="I6" s="15">
        <f>IF(AND(F6&lt;&gt;0,G6&lt;&gt;0),ROUND((F6-G6)/G6,3),IF(AND(F6&lt;&gt;0,G6=0),"皆増",IF(AND(F6=0,G6&lt;&gt;0),"皆減","")))</f>
        <v>2.5999999999999999E-2</v>
      </c>
      <c r="J6" s="94"/>
      <c r="K6" s="214" t="s">
        <v>66</v>
      </c>
      <c r="L6" s="218" t="s">
        <v>107</v>
      </c>
      <c r="M6" s="221" t="s">
        <v>86</v>
      </c>
      <c r="N6" s="222"/>
      <c r="O6" s="13">
        <f t="shared" ref="O6:O38" si="0">F6</f>
        <v>1515905067</v>
      </c>
      <c r="P6" s="142">
        <f>O6</f>
        <v>1515905067</v>
      </c>
      <c r="Q6" s="14">
        <f t="shared" ref="Q6:Q11" si="1">O6-P6</f>
        <v>0</v>
      </c>
      <c r="R6" s="15">
        <f t="shared" ref="R6:R11" si="2">ROUND(Q6/P6,3)</f>
        <v>0</v>
      </c>
    </row>
    <row r="7" spans="2:18" ht="17.25" customHeight="1" x14ac:dyDescent="0.2">
      <c r="B7" s="215"/>
      <c r="C7" s="246"/>
      <c r="D7" s="223" t="s">
        <v>53</v>
      </c>
      <c r="E7" s="224"/>
      <c r="F7" s="1">
        <v>697860862</v>
      </c>
      <c r="G7" s="1">
        <v>622256671</v>
      </c>
      <c r="H7" s="25">
        <f>F7-G7</f>
        <v>75604191</v>
      </c>
      <c r="I7" s="16">
        <f>IF(AND(F7&lt;&gt;0,G7&lt;&gt;0),ROUND((F7-G7)/G7,3),IF(AND(F7&lt;&gt;0,G7=0),"皆増",IF(AND(F7=0,G7&lt;&gt;0),"皆減","")))</f>
        <v>0.122</v>
      </c>
      <c r="J7" s="94"/>
      <c r="K7" s="215"/>
      <c r="L7" s="219"/>
      <c r="M7" s="223" t="s">
        <v>53</v>
      </c>
      <c r="N7" s="224"/>
      <c r="O7" s="1">
        <f t="shared" si="0"/>
        <v>697860862</v>
      </c>
      <c r="P7" s="143">
        <f t="shared" ref="P7:P10" si="3">O7</f>
        <v>697860862</v>
      </c>
      <c r="Q7" s="36">
        <f t="shared" si="1"/>
        <v>0</v>
      </c>
      <c r="R7" s="16">
        <f t="shared" si="2"/>
        <v>0</v>
      </c>
    </row>
    <row r="8" spans="2:18" ht="17.25" customHeight="1" x14ac:dyDescent="0.2">
      <c r="B8" s="215"/>
      <c r="C8" s="246"/>
      <c r="D8" s="223" t="s">
        <v>54</v>
      </c>
      <c r="E8" s="224"/>
      <c r="F8" s="1">
        <v>10000</v>
      </c>
      <c r="G8" s="1">
        <v>10000</v>
      </c>
      <c r="H8" s="25">
        <f>F8-G8</f>
        <v>0</v>
      </c>
      <c r="I8" s="16">
        <f>IF(AND(F8&lt;&gt;0,G8&lt;&gt;0),ROUND((F8-G8)/G8,3),IF(AND(F8&lt;&gt;0,G8=0),"皆増",IF(AND(F8=0,G8&lt;&gt;0),"皆減","")))</f>
        <v>0</v>
      </c>
      <c r="J8" s="94"/>
      <c r="K8" s="215"/>
      <c r="L8" s="219"/>
      <c r="M8" s="223" t="s">
        <v>54</v>
      </c>
      <c r="N8" s="224"/>
      <c r="O8" s="1">
        <f t="shared" si="0"/>
        <v>10000</v>
      </c>
      <c r="P8" s="143">
        <f t="shared" si="3"/>
        <v>10000</v>
      </c>
      <c r="Q8" s="36">
        <f t="shared" si="1"/>
        <v>0</v>
      </c>
      <c r="R8" s="144">
        <f t="shared" si="2"/>
        <v>0</v>
      </c>
    </row>
    <row r="9" spans="2:18" ht="17.25" customHeight="1" x14ac:dyDescent="0.2">
      <c r="B9" s="215"/>
      <c r="C9" s="246"/>
      <c r="D9" s="191" t="s">
        <v>100</v>
      </c>
      <c r="E9" s="225"/>
      <c r="F9" s="121">
        <v>97720077</v>
      </c>
      <c r="G9" s="80">
        <v>89980665</v>
      </c>
      <c r="H9" s="36">
        <f t="shared" ref="H9:H23" si="4">F9-G9</f>
        <v>7739412</v>
      </c>
      <c r="I9" s="21">
        <f t="shared" ref="I9:I49" si="5">IF(AND(F9&lt;&gt;0,G9&lt;&gt;0),ROUND((F9-G9)/G9,3),IF(AND(F9&lt;&gt;0,G9=0),"皆増",IF(AND(F9=0,G9&lt;&gt;0),"皆減","")))</f>
        <v>8.5999999999999993E-2</v>
      </c>
      <c r="J9" s="95"/>
      <c r="K9" s="215"/>
      <c r="L9" s="219"/>
      <c r="M9" s="191" t="s">
        <v>100</v>
      </c>
      <c r="N9" s="225"/>
      <c r="O9" s="121">
        <f t="shared" si="0"/>
        <v>97720077</v>
      </c>
      <c r="P9" s="145">
        <f t="shared" si="3"/>
        <v>97720077</v>
      </c>
      <c r="Q9" s="36">
        <f t="shared" si="1"/>
        <v>0</v>
      </c>
      <c r="R9" s="144">
        <f t="shared" si="2"/>
        <v>0</v>
      </c>
    </row>
    <row r="10" spans="2:18" ht="17.25" customHeight="1" x14ac:dyDescent="0.2">
      <c r="B10" s="215"/>
      <c r="C10" s="246"/>
      <c r="D10" s="226" t="s">
        <v>115</v>
      </c>
      <c r="E10" s="227"/>
      <c r="F10" s="121">
        <v>36591</v>
      </c>
      <c r="G10" s="140">
        <v>128350</v>
      </c>
      <c r="H10" s="36">
        <f t="shared" si="4"/>
        <v>-91759</v>
      </c>
      <c r="I10" s="21">
        <f t="shared" si="5"/>
        <v>-0.71499999999999997</v>
      </c>
      <c r="J10" s="95"/>
      <c r="K10" s="215"/>
      <c r="L10" s="219"/>
      <c r="M10" s="226" t="s">
        <v>115</v>
      </c>
      <c r="N10" s="227"/>
      <c r="O10" s="121">
        <f t="shared" si="0"/>
        <v>36591</v>
      </c>
      <c r="P10" s="145">
        <f t="shared" si="3"/>
        <v>36591</v>
      </c>
      <c r="Q10" s="36">
        <f t="shared" si="1"/>
        <v>0</v>
      </c>
      <c r="R10" s="144">
        <f t="shared" si="2"/>
        <v>0</v>
      </c>
    </row>
    <row r="11" spans="2:18" ht="17.25" customHeight="1" x14ac:dyDescent="0.2">
      <c r="B11" s="215"/>
      <c r="C11" s="247"/>
      <c r="D11" s="207" t="s">
        <v>67</v>
      </c>
      <c r="E11" s="208"/>
      <c r="F11" s="122">
        <f>SUM(F6:F10)</f>
        <v>2311532597</v>
      </c>
      <c r="G11" s="85">
        <f>SUM(G6:G10)</f>
        <v>2189366792</v>
      </c>
      <c r="H11" s="18">
        <f>F11-G11</f>
        <v>122165805</v>
      </c>
      <c r="I11" s="21">
        <f t="shared" si="5"/>
        <v>5.6000000000000001E-2</v>
      </c>
      <c r="J11" s="94"/>
      <c r="K11" s="215"/>
      <c r="L11" s="220"/>
      <c r="M11" s="207" t="s">
        <v>67</v>
      </c>
      <c r="N11" s="208"/>
      <c r="O11" s="122">
        <f t="shared" si="0"/>
        <v>2311532597</v>
      </c>
      <c r="P11" s="146">
        <f>SUM(P6:P10)</f>
        <v>2311532597</v>
      </c>
      <c r="Q11" s="18">
        <f t="shared" si="1"/>
        <v>0</v>
      </c>
      <c r="R11" s="19">
        <f t="shared" si="2"/>
        <v>0</v>
      </c>
    </row>
    <row r="12" spans="2:18" ht="17.25" customHeight="1" x14ac:dyDescent="0.2">
      <c r="B12" s="243"/>
      <c r="C12" s="250" t="s">
        <v>68</v>
      </c>
      <c r="D12" s="251"/>
      <c r="E12" s="251"/>
      <c r="F12" s="273">
        <v>0.56000000000000005</v>
      </c>
      <c r="G12" s="139">
        <v>0.55100000000000005</v>
      </c>
      <c r="H12" s="20" t="s">
        <v>6</v>
      </c>
      <c r="I12" s="17" t="s">
        <v>6</v>
      </c>
      <c r="J12" s="95"/>
      <c r="K12" s="216"/>
      <c r="L12" s="228" t="s">
        <v>68</v>
      </c>
      <c r="M12" s="229"/>
      <c r="N12" s="229"/>
      <c r="O12" s="273">
        <f t="shared" si="0"/>
        <v>0.56000000000000005</v>
      </c>
      <c r="P12" s="274">
        <f>O12</f>
        <v>0.56000000000000005</v>
      </c>
      <c r="Q12" s="20" t="s">
        <v>6</v>
      </c>
      <c r="R12" s="147" t="s">
        <v>6</v>
      </c>
    </row>
    <row r="13" spans="2:18" ht="17.25" customHeight="1" x14ac:dyDescent="0.2">
      <c r="B13" s="243"/>
      <c r="C13" s="228" t="s">
        <v>69</v>
      </c>
      <c r="D13" s="229"/>
      <c r="E13" s="229"/>
      <c r="F13" s="1">
        <f>ROUND(F11*F12,0)</f>
        <v>1294458254</v>
      </c>
      <c r="G13" s="79">
        <f>ROUND(G11*G12,0)</f>
        <v>1206341102</v>
      </c>
      <c r="H13" s="36">
        <f t="shared" ref="H13:H22" si="6">F13-G13</f>
        <v>88117152</v>
      </c>
      <c r="I13" s="19">
        <f>IF(AND(F13&lt;&gt;0,G13&lt;&gt;0),ROUND((F13-G13)/G13,3),IF(AND(F13&lt;&gt;0,G13=0),"皆増",IF(AND(F13=0,G13&lt;&gt;0),"皆減","")))</f>
        <v>7.2999999999999995E-2</v>
      </c>
      <c r="J13" s="94"/>
      <c r="K13" s="216"/>
      <c r="L13" s="228" t="s">
        <v>69</v>
      </c>
      <c r="M13" s="229"/>
      <c r="N13" s="229"/>
      <c r="O13" s="1">
        <f t="shared" si="0"/>
        <v>1294458254</v>
      </c>
      <c r="P13" s="148">
        <f>ROUND(P11*P12,0)</f>
        <v>1294458254</v>
      </c>
      <c r="Q13" s="36">
        <f t="shared" ref="Q13:Q43" si="7">O13-P13</f>
        <v>0</v>
      </c>
      <c r="R13" s="21">
        <f t="shared" ref="R13:R43" si="8">ROUND(Q13/P13,3)</f>
        <v>0</v>
      </c>
    </row>
    <row r="14" spans="2:18" ht="17.25" customHeight="1" x14ac:dyDescent="0.2">
      <c r="B14" s="243"/>
      <c r="C14" s="250" t="s">
        <v>70</v>
      </c>
      <c r="D14" s="251"/>
      <c r="E14" s="251"/>
      <c r="F14" s="123">
        <v>3822172</v>
      </c>
      <c r="G14" s="81">
        <v>9667697</v>
      </c>
      <c r="H14" s="36">
        <f t="shared" si="6"/>
        <v>-5845525</v>
      </c>
      <c r="I14" s="17" t="s">
        <v>6</v>
      </c>
      <c r="J14" s="95"/>
      <c r="K14" s="216"/>
      <c r="L14" s="228" t="s">
        <v>70</v>
      </c>
      <c r="M14" s="229"/>
      <c r="N14" s="229"/>
      <c r="O14" s="123">
        <f t="shared" si="0"/>
        <v>3822172</v>
      </c>
      <c r="P14" s="149">
        <f>O14</f>
        <v>3822172</v>
      </c>
      <c r="Q14" s="36">
        <f t="shared" si="7"/>
        <v>0</v>
      </c>
      <c r="R14" s="21">
        <f t="shared" si="8"/>
        <v>0</v>
      </c>
    </row>
    <row r="15" spans="2:18" ht="17.25" customHeight="1" x14ac:dyDescent="0.2">
      <c r="B15" s="243"/>
      <c r="C15" s="230" t="s">
        <v>117</v>
      </c>
      <c r="D15" s="231"/>
      <c r="E15" s="231"/>
      <c r="F15" s="123">
        <f>+F13+F14</f>
        <v>1298280426</v>
      </c>
      <c r="G15" s="81">
        <f>+G13+G14</f>
        <v>1216008799</v>
      </c>
      <c r="H15" s="36">
        <f t="shared" si="6"/>
        <v>82271627</v>
      </c>
      <c r="I15" s="21">
        <f t="shared" si="5"/>
        <v>6.8000000000000005E-2</v>
      </c>
      <c r="J15" s="94"/>
      <c r="K15" s="216"/>
      <c r="L15" s="230" t="s">
        <v>128</v>
      </c>
      <c r="M15" s="231"/>
      <c r="N15" s="231"/>
      <c r="O15" s="123">
        <f t="shared" si="0"/>
        <v>1298280426</v>
      </c>
      <c r="P15" s="149">
        <f>P13+P14</f>
        <v>1298280426</v>
      </c>
      <c r="Q15" s="36">
        <f t="shared" si="7"/>
        <v>0</v>
      </c>
      <c r="R15" s="21">
        <f t="shared" si="8"/>
        <v>0</v>
      </c>
    </row>
    <row r="16" spans="2:18" ht="17.25" customHeight="1" x14ac:dyDescent="0.2">
      <c r="B16" s="243"/>
      <c r="C16" s="232" t="s">
        <v>71</v>
      </c>
      <c r="D16" s="259" t="s">
        <v>136</v>
      </c>
      <c r="E16" s="260"/>
      <c r="F16" s="1">
        <f>ROUND(F15*94/100,0)</f>
        <v>1220383600</v>
      </c>
      <c r="G16" s="79">
        <f>ROUND(G15*95/100,0)</f>
        <v>1155208359</v>
      </c>
      <c r="H16" s="36">
        <f t="shared" si="6"/>
        <v>65175241</v>
      </c>
      <c r="I16" s="21">
        <f t="shared" si="5"/>
        <v>5.6000000000000001E-2</v>
      </c>
      <c r="J16" s="94"/>
      <c r="K16" s="216"/>
      <c r="L16" s="232" t="s">
        <v>71</v>
      </c>
      <c r="M16" s="234" t="s">
        <v>138</v>
      </c>
      <c r="N16" s="235"/>
      <c r="O16" s="1">
        <f t="shared" si="0"/>
        <v>1220383600</v>
      </c>
      <c r="P16" s="148">
        <f>ROUND(P15*0.94,0)</f>
        <v>1220383600</v>
      </c>
      <c r="Q16" s="36">
        <f t="shared" si="7"/>
        <v>0</v>
      </c>
      <c r="R16" s="21">
        <f t="shared" si="8"/>
        <v>0</v>
      </c>
    </row>
    <row r="17" spans="2:18" ht="17.25" customHeight="1" x14ac:dyDescent="0.2">
      <c r="B17" s="244"/>
      <c r="C17" s="233"/>
      <c r="D17" s="248" t="s">
        <v>137</v>
      </c>
      <c r="E17" s="249"/>
      <c r="F17" s="124">
        <f>+F15-F16</f>
        <v>77896826</v>
      </c>
      <c r="G17" s="82">
        <f>+G15-G16</f>
        <v>60800440</v>
      </c>
      <c r="H17" s="22">
        <f t="shared" si="6"/>
        <v>17096386</v>
      </c>
      <c r="I17" s="23">
        <f t="shared" si="5"/>
        <v>0.28100000000000003</v>
      </c>
      <c r="J17" s="94"/>
      <c r="K17" s="217"/>
      <c r="L17" s="233"/>
      <c r="M17" s="236" t="s">
        <v>139</v>
      </c>
      <c r="N17" s="237"/>
      <c r="O17" s="124">
        <f t="shared" si="0"/>
        <v>77896826</v>
      </c>
      <c r="P17" s="150">
        <f>+P15-P16</f>
        <v>77896826</v>
      </c>
      <c r="Q17" s="22">
        <f t="shared" si="7"/>
        <v>0</v>
      </c>
      <c r="R17" s="23">
        <f t="shared" si="8"/>
        <v>0</v>
      </c>
    </row>
    <row r="18" spans="2:18" ht="17.25" customHeight="1" x14ac:dyDescent="0.2">
      <c r="B18" s="240" t="s">
        <v>118</v>
      </c>
      <c r="C18" s="241"/>
      <c r="D18" s="241"/>
      <c r="E18" s="242"/>
      <c r="F18" s="125">
        <f>F38+F39+F40</f>
        <v>1509674375</v>
      </c>
      <c r="G18" s="83">
        <f>G38+G39+G40</f>
        <v>1382196238</v>
      </c>
      <c r="H18" s="14">
        <f t="shared" si="6"/>
        <v>127478137</v>
      </c>
      <c r="I18" s="15">
        <f t="shared" si="5"/>
        <v>9.1999999999999998E-2</v>
      </c>
      <c r="J18" s="94"/>
      <c r="K18" s="193" t="s">
        <v>129</v>
      </c>
      <c r="L18" s="194"/>
      <c r="M18" s="194"/>
      <c r="N18" s="195"/>
      <c r="O18" s="130">
        <f t="shared" si="0"/>
        <v>1509674375</v>
      </c>
      <c r="P18" s="151">
        <f>O18</f>
        <v>1509674375</v>
      </c>
      <c r="Q18" s="14">
        <f>O18-P18</f>
        <v>0</v>
      </c>
      <c r="R18" s="15">
        <f t="shared" si="8"/>
        <v>0</v>
      </c>
    </row>
    <row r="19" spans="2:18" ht="17.25" customHeight="1" x14ac:dyDescent="0.2">
      <c r="B19" s="196" t="s">
        <v>85</v>
      </c>
      <c r="C19" s="199" t="s">
        <v>72</v>
      </c>
      <c r="D19" s="202" t="s">
        <v>56</v>
      </c>
      <c r="E19" s="203"/>
      <c r="F19" s="24">
        <v>1078925949</v>
      </c>
      <c r="G19" s="84">
        <v>951890220</v>
      </c>
      <c r="H19" s="36">
        <f t="shared" si="6"/>
        <v>127035729</v>
      </c>
      <c r="I19" s="21">
        <f>IF(AND(F19&lt;&gt;0,G19&lt;&gt;0),ROUND((F19-G19)/G19,3),IF(AND(F19&lt;&gt;0,G19=0),"皆増",IF(AND(F19=0,G19&lt;&gt;0),"皆減","")))</f>
        <v>0.13300000000000001</v>
      </c>
      <c r="J19" s="96"/>
      <c r="K19" s="196" t="s">
        <v>85</v>
      </c>
      <c r="L19" s="199" t="s">
        <v>72</v>
      </c>
      <c r="M19" s="202" t="s">
        <v>56</v>
      </c>
      <c r="N19" s="203"/>
      <c r="O19" s="24">
        <f t="shared" si="0"/>
        <v>1078925949</v>
      </c>
      <c r="P19" s="25">
        <f t="shared" ref="P19:P40" si="9">O19</f>
        <v>1078925949</v>
      </c>
      <c r="Q19" s="36">
        <f t="shared" si="7"/>
        <v>0</v>
      </c>
      <c r="R19" s="21">
        <f t="shared" si="8"/>
        <v>0</v>
      </c>
    </row>
    <row r="20" spans="2:18" ht="17.25" customHeight="1" x14ac:dyDescent="0.2">
      <c r="B20" s="197"/>
      <c r="C20" s="200"/>
      <c r="D20" s="204" t="s">
        <v>57</v>
      </c>
      <c r="E20" s="106" t="s">
        <v>101</v>
      </c>
      <c r="F20" s="24">
        <v>278588</v>
      </c>
      <c r="G20" s="84">
        <v>223794</v>
      </c>
      <c r="H20" s="36">
        <f t="shared" si="6"/>
        <v>54794</v>
      </c>
      <c r="I20" s="21">
        <f>IF(AND(F20&lt;&gt;0,G20&lt;&gt;0),ROUND((F20-G20)/G20,3),IF(AND(F20&lt;&gt;0,G20=0),"皆増",IF(AND(F20=0,G20&lt;&gt;0),"皆減","")))</f>
        <v>0.245</v>
      </c>
      <c r="J20" s="96"/>
      <c r="K20" s="197"/>
      <c r="L20" s="200"/>
      <c r="M20" s="204" t="s">
        <v>57</v>
      </c>
      <c r="N20" s="106" t="s">
        <v>101</v>
      </c>
      <c r="O20" s="24">
        <f t="shared" si="0"/>
        <v>278588</v>
      </c>
      <c r="P20" s="25">
        <f t="shared" si="9"/>
        <v>278588</v>
      </c>
      <c r="Q20" s="36">
        <f t="shared" si="7"/>
        <v>0</v>
      </c>
      <c r="R20" s="21">
        <f t="shared" si="8"/>
        <v>0</v>
      </c>
    </row>
    <row r="21" spans="2:18" ht="17.25" customHeight="1" x14ac:dyDescent="0.2">
      <c r="B21" s="197"/>
      <c r="C21" s="200"/>
      <c r="D21" s="204"/>
      <c r="E21" s="107" t="s">
        <v>102</v>
      </c>
      <c r="F21" s="24">
        <v>3754882</v>
      </c>
      <c r="G21" s="84">
        <v>3671785</v>
      </c>
      <c r="H21" s="36">
        <f t="shared" si="6"/>
        <v>83097</v>
      </c>
      <c r="I21" s="21">
        <f t="shared" ref="I21" si="10">IF(AND(F21&lt;&gt;0,G21&lt;&gt;0),ROUND((F21-G21)/G21,3),IF(AND(F21&lt;&gt;0,G21=0),"皆増",IF(AND(F21=0,G21&lt;&gt;0),"皆減","")))</f>
        <v>2.3E-2</v>
      </c>
      <c r="J21" s="96"/>
      <c r="K21" s="197"/>
      <c r="L21" s="200"/>
      <c r="M21" s="204"/>
      <c r="N21" s="107" t="s">
        <v>102</v>
      </c>
      <c r="O21" s="24">
        <f t="shared" si="0"/>
        <v>3754882</v>
      </c>
      <c r="P21" s="25">
        <f t="shared" si="9"/>
        <v>3754882</v>
      </c>
      <c r="Q21" s="36">
        <f t="shared" si="7"/>
        <v>0</v>
      </c>
      <c r="R21" s="21">
        <f t="shared" si="8"/>
        <v>0</v>
      </c>
    </row>
    <row r="22" spans="2:18" ht="17.25" customHeight="1" x14ac:dyDescent="0.2">
      <c r="B22" s="197"/>
      <c r="C22" s="200"/>
      <c r="D22" s="205" t="s">
        <v>58</v>
      </c>
      <c r="E22" s="206"/>
      <c r="F22" s="24">
        <v>65541298</v>
      </c>
      <c r="G22" s="84">
        <v>74139006</v>
      </c>
      <c r="H22" s="36">
        <f t="shared" si="6"/>
        <v>-8597708</v>
      </c>
      <c r="I22" s="21">
        <f>IF(AND(F22&lt;&gt;0,G22&lt;&gt;0),ROUND((F22-G22)/G22,3),IF(AND(F22&lt;&gt;0,G22=0),"皆増",IF(AND(F22=0,G22&lt;&gt;0),"皆減","")))</f>
        <v>-0.11600000000000001</v>
      </c>
      <c r="J22" s="96"/>
      <c r="K22" s="197"/>
      <c r="L22" s="200"/>
      <c r="M22" s="205" t="s">
        <v>58</v>
      </c>
      <c r="N22" s="206"/>
      <c r="O22" s="24">
        <f t="shared" si="0"/>
        <v>65541298</v>
      </c>
      <c r="P22" s="25">
        <f t="shared" si="9"/>
        <v>65541298</v>
      </c>
      <c r="Q22" s="36">
        <f>O22-P22</f>
        <v>0</v>
      </c>
      <c r="R22" s="21">
        <f t="shared" si="8"/>
        <v>0</v>
      </c>
    </row>
    <row r="23" spans="2:18" ht="17.25" customHeight="1" x14ac:dyDescent="0.2">
      <c r="B23" s="197"/>
      <c r="C23" s="200"/>
      <c r="D23" s="205" t="s">
        <v>59</v>
      </c>
      <c r="E23" s="206"/>
      <c r="F23" s="24">
        <v>0</v>
      </c>
      <c r="G23" s="84">
        <v>0</v>
      </c>
      <c r="H23" s="36">
        <f t="shared" si="4"/>
        <v>0</v>
      </c>
      <c r="I23" s="17" t="s">
        <v>6</v>
      </c>
      <c r="J23" s="97"/>
      <c r="K23" s="197"/>
      <c r="L23" s="200"/>
      <c r="M23" s="205" t="s">
        <v>59</v>
      </c>
      <c r="N23" s="206"/>
      <c r="O23" s="24">
        <f t="shared" si="0"/>
        <v>0</v>
      </c>
      <c r="P23" s="25">
        <f t="shared" si="9"/>
        <v>0</v>
      </c>
      <c r="Q23" s="36">
        <f t="shared" si="7"/>
        <v>0</v>
      </c>
      <c r="R23" s="17" t="s">
        <v>6</v>
      </c>
    </row>
    <row r="24" spans="2:18" ht="17.25" customHeight="1" x14ac:dyDescent="0.2">
      <c r="B24" s="197"/>
      <c r="C24" s="201"/>
      <c r="D24" s="207" t="s">
        <v>60</v>
      </c>
      <c r="E24" s="208"/>
      <c r="F24" s="24">
        <f>SUM(F19:F23)</f>
        <v>1148500717</v>
      </c>
      <c r="G24" s="84">
        <f>SUM(G19:G23)</f>
        <v>1029924805</v>
      </c>
      <c r="H24" s="36">
        <f t="shared" ref="H24:H43" si="11">F24-G24</f>
        <v>118575912</v>
      </c>
      <c r="I24" s="21">
        <f t="shared" si="5"/>
        <v>0.115</v>
      </c>
      <c r="J24" s="96"/>
      <c r="K24" s="197"/>
      <c r="L24" s="201"/>
      <c r="M24" s="207" t="s">
        <v>60</v>
      </c>
      <c r="N24" s="208"/>
      <c r="O24" s="24">
        <f t="shared" si="0"/>
        <v>1148500717</v>
      </c>
      <c r="P24" s="25">
        <f t="shared" si="9"/>
        <v>1148500717</v>
      </c>
      <c r="Q24" s="36">
        <f t="shared" si="7"/>
        <v>0</v>
      </c>
      <c r="R24" s="21">
        <f t="shared" si="8"/>
        <v>0</v>
      </c>
    </row>
    <row r="25" spans="2:18" ht="17.25" customHeight="1" x14ac:dyDescent="0.2">
      <c r="B25" s="197"/>
      <c r="C25" s="170" t="s">
        <v>51</v>
      </c>
      <c r="D25" s="171"/>
      <c r="E25" s="171"/>
      <c r="F25" s="24">
        <v>12082487</v>
      </c>
      <c r="G25" s="84">
        <v>3618311</v>
      </c>
      <c r="H25" s="36">
        <f t="shared" si="11"/>
        <v>8464176</v>
      </c>
      <c r="I25" s="21">
        <f t="shared" si="5"/>
        <v>2.339</v>
      </c>
      <c r="J25" s="96"/>
      <c r="K25" s="197"/>
      <c r="L25" s="170" t="s">
        <v>51</v>
      </c>
      <c r="M25" s="171"/>
      <c r="N25" s="171"/>
      <c r="O25" s="24">
        <f t="shared" si="0"/>
        <v>12082487</v>
      </c>
      <c r="P25" s="25">
        <f t="shared" si="9"/>
        <v>12082487</v>
      </c>
      <c r="Q25" s="36">
        <f t="shared" si="7"/>
        <v>0</v>
      </c>
      <c r="R25" s="21">
        <f t="shared" si="8"/>
        <v>0</v>
      </c>
    </row>
    <row r="26" spans="2:18" ht="17.25" customHeight="1" x14ac:dyDescent="0.2">
      <c r="B26" s="197"/>
      <c r="C26" s="170" t="s">
        <v>62</v>
      </c>
      <c r="D26" s="171"/>
      <c r="E26" s="171"/>
      <c r="F26" s="24">
        <v>29495587</v>
      </c>
      <c r="G26" s="84">
        <v>21388137</v>
      </c>
      <c r="H26" s="36">
        <f t="shared" si="11"/>
        <v>8107450</v>
      </c>
      <c r="I26" s="21">
        <f t="shared" si="5"/>
        <v>0.379</v>
      </c>
      <c r="J26" s="96"/>
      <c r="K26" s="197"/>
      <c r="L26" s="170" t="s">
        <v>62</v>
      </c>
      <c r="M26" s="171"/>
      <c r="N26" s="171"/>
      <c r="O26" s="24">
        <f t="shared" si="0"/>
        <v>29495587</v>
      </c>
      <c r="P26" s="25">
        <f t="shared" si="9"/>
        <v>29495587</v>
      </c>
      <c r="Q26" s="36">
        <f t="shared" si="7"/>
        <v>0</v>
      </c>
      <c r="R26" s="21">
        <f t="shared" si="8"/>
        <v>0</v>
      </c>
    </row>
    <row r="27" spans="2:18" ht="17.25" customHeight="1" x14ac:dyDescent="0.2">
      <c r="B27" s="197"/>
      <c r="C27" s="191" t="s">
        <v>63</v>
      </c>
      <c r="D27" s="192"/>
      <c r="E27" s="192"/>
      <c r="F27" s="24">
        <v>35910887</v>
      </c>
      <c r="G27" s="84">
        <v>22104880</v>
      </c>
      <c r="H27" s="36">
        <f t="shared" si="11"/>
        <v>13806007</v>
      </c>
      <c r="I27" s="21">
        <f t="shared" si="5"/>
        <v>0.625</v>
      </c>
      <c r="J27" s="96"/>
      <c r="K27" s="197"/>
      <c r="L27" s="191" t="s">
        <v>63</v>
      </c>
      <c r="M27" s="192"/>
      <c r="N27" s="192"/>
      <c r="O27" s="24">
        <f t="shared" si="0"/>
        <v>35910887</v>
      </c>
      <c r="P27" s="25">
        <f t="shared" si="9"/>
        <v>35910887</v>
      </c>
      <c r="Q27" s="36">
        <f t="shared" si="7"/>
        <v>0</v>
      </c>
      <c r="R27" s="21">
        <f t="shared" si="8"/>
        <v>0</v>
      </c>
    </row>
    <row r="28" spans="2:18" ht="17.25" customHeight="1" x14ac:dyDescent="0.2">
      <c r="B28" s="197"/>
      <c r="C28" s="170" t="s">
        <v>2</v>
      </c>
      <c r="D28" s="171"/>
      <c r="E28" s="171"/>
      <c r="F28" s="24">
        <v>251965247</v>
      </c>
      <c r="G28" s="84">
        <v>232347700</v>
      </c>
      <c r="H28" s="36">
        <f t="shared" si="11"/>
        <v>19617547</v>
      </c>
      <c r="I28" s="21">
        <f t="shared" si="5"/>
        <v>8.4000000000000005E-2</v>
      </c>
      <c r="J28" s="96"/>
      <c r="K28" s="197"/>
      <c r="L28" s="170" t="s">
        <v>2</v>
      </c>
      <c r="M28" s="171"/>
      <c r="N28" s="171"/>
      <c r="O28" s="24">
        <f t="shared" si="0"/>
        <v>251965247</v>
      </c>
      <c r="P28" s="25">
        <f t="shared" si="9"/>
        <v>251965247</v>
      </c>
      <c r="Q28" s="36">
        <f t="shared" si="7"/>
        <v>0</v>
      </c>
      <c r="R28" s="21">
        <f t="shared" si="8"/>
        <v>0</v>
      </c>
    </row>
    <row r="29" spans="2:18" ht="17.25" customHeight="1" x14ac:dyDescent="0.2">
      <c r="B29" s="197"/>
      <c r="C29" s="170" t="s">
        <v>73</v>
      </c>
      <c r="D29" s="171"/>
      <c r="E29" s="171"/>
      <c r="F29" s="24">
        <v>41510</v>
      </c>
      <c r="G29" s="84">
        <v>37026</v>
      </c>
      <c r="H29" s="36">
        <f t="shared" si="11"/>
        <v>4484</v>
      </c>
      <c r="I29" s="21">
        <f t="shared" si="5"/>
        <v>0.121</v>
      </c>
      <c r="J29" s="96"/>
      <c r="K29" s="197"/>
      <c r="L29" s="170" t="s">
        <v>73</v>
      </c>
      <c r="M29" s="171"/>
      <c r="N29" s="171"/>
      <c r="O29" s="24">
        <f t="shared" si="0"/>
        <v>41510</v>
      </c>
      <c r="P29" s="25">
        <f t="shared" si="9"/>
        <v>41510</v>
      </c>
      <c r="Q29" s="36">
        <f t="shared" si="7"/>
        <v>0</v>
      </c>
      <c r="R29" s="21">
        <f t="shared" si="8"/>
        <v>0</v>
      </c>
    </row>
    <row r="30" spans="2:18" ht="17.25" customHeight="1" x14ac:dyDescent="0.2">
      <c r="B30" s="197"/>
      <c r="C30" s="170" t="s">
        <v>95</v>
      </c>
      <c r="D30" s="171"/>
      <c r="E30" s="171"/>
      <c r="F30" s="24">
        <v>4778181</v>
      </c>
      <c r="G30" s="81">
        <v>3685597</v>
      </c>
      <c r="H30" s="36">
        <f t="shared" si="11"/>
        <v>1092584</v>
      </c>
      <c r="I30" s="21">
        <f t="shared" si="5"/>
        <v>0.29599999999999999</v>
      </c>
      <c r="J30" s="96"/>
      <c r="K30" s="197"/>
      <c r="L30" s="170" t="s">
        <v>95</v>
      </c>
      <c r="M30" s="171"/>
      <c r="N30" s="171"/>
      <c r="O30" s="24">
        <f t="shared" si="0"/>
        <v>4778181</v>
      </c>
      <c r="P30" s="25">
        <f t="shared" si="9"/>
        <v>4778181</v>
      </c>
      <c r="Q30" s="36">
        <f t="shared" si="7"/>
        <v>0</v>
      </c>
      <c r="R30" s="21">
        <f t="shared" si="8"/>
        <v>0</v>
      </c>
    </row>
    <row r="31" spans="2:18" ht="17.25" customHeight="1" x14ac:dyDescent="0.2">
      <c r="B31" s="197"/>
      <c r="C31" s="170" t="s">
        <v>90</v>
      </c>
      <c r="D31" s="171"/>
      <c r="E31" s="171"/>
      <c r="F31" s="24">
        <v>4947690</v>
      </c>
      <c r="G31" s="84">
        <v>45764225</v>
      </c>
      <c r="H31" s="36">
        <f t="shared" si="11"/>
        <v>-40816535</v>
      </c>
      <c r="I31" s="21">
        <f t="shared" si="5"/>
        <v>-0.89200000000000002</v>
      </c>
      <c r="J31" s="96"/>
      <c r="K31" s="197"/>
      <c r="L31" s="170" t="s">
        <v>90</v>
      </c>
      <c r="M31" s="171"/>
      <c r="N31" s="171"/>
      <c r="O31" s="24">
        <f t="shared" si="0"/>
        <v>4947690</v>
      </c>
      <c r="P31" s="25">
        <f t="shared" si="9"/>
        <v>4947690</v>
      </c>
      <c r="Q31" s="36">
        <f t="shared" si="7"/>
        <v>0</v>
      </c>
      <c r="R31" s="21">
        <f t="shared" si="8"/>
        <v>0</v>
      </c>
    </row>
    <row r="32" spans="2:18" ht="17.25" customHeight="1" x14ac:dyDescent="0.2">
      <c r="B32" s="197"/>
      <c r="C32" s="209" t="s">
        <v>47</v>
      </c>
      <c r="D32" s="209"/>
      <c r="E32" s="209"/>
      <c r="F32" s="24">
        <v>1487722306</v>
      </c>
      <c r="G32" s="84">
        <v>1358870681</v>
      </c>
      <c r="H32" s="36">
        <f t="shared" si="11"/>
        <v>128851625</v>
      </c>
      <c r="I32" s="21">
        <f t="shared" si="5"/>
        <v>9.5000000000000001E-2</v>
      </c>
      <c r="J32" s="96"/>
      <c r="K32" s="197"/>
      <c r="L32" s="209" t="s">
        <v>47</v>
      </c>
      <c r="M32" s="209"/>
      <c r="N32" s="209"/>
      <c r="O32" s="24">
        <f t="shared" si="0"/>
        <v>1487722306</v>
      </c>
      <c r="P32" s="25">
        <f t="shared" si="9"/>
        <v>1487722306</v>
      </c>
      <c r="Q32" s="36">
        <f t="shared" si="7"/>
        <v>0</v>
      </c>
      <c r="R32" s="21">
        <f t="shared" si="8"/>
        <v>0</v>
      </c>
    </row>
    <row r="33" spans="2:18" ht="17.25" customHeight="1" x14ac:dyDescent="0.2">
      <c r="B33" s="197"/>
      <c r="C33" s="189" t="s">
        <v>84</v>
      </c>
      <c r="D33" s="190"/>
      <c r="E33" s="190"/>
      <c r="F33" s="24">
        <v>3236106</v>
      </c>
      <c r="G33" s="84">
        <v>3269786</v>
      </c>
      <c r="H33" s="36">
        <f t="shared" si="11"/>
        <v>-33680</v>
      </c>
      <c r="I33" s="21">
        <f t="shared" si="5"/>
        <v>-0.01</v>
      </c>
      <c r="J33" s="96"/>
      <c r="K33" s="197"/>
      <c r="L33" s="189" t="s">
        <v>84</v>
      </c>
      <c r="M33" s="190"/>
      <c r="N33" s="190"/>
      <c r="O33" s="24">
        <f t="shared" si="0"/>
        <v>3236106</v>
      </c>
      <c r="P33" s="25">
        <f t="shared" si="9"/>
        <v>3236106</v>
      </c>
      <c r="Q33" s="36">
        <f t="shared" si="7"/>
        <v>0</v>
      </c>
      <c r="R33" s="21">
        <f t="shared" si="8"/>
        <v>0</v>
      </c>
    </row>
    <row r="34" spans="2:18" ht="17.25" customHeight="1" x14ac:dyDescent="0.2">
      <c r="B34" s="197"/>
      <c r="C34" s="171" t="s">
        <v>50</v>
      </c>
      <c r="D34" s="171"/>
      <c r="E34" s="171"/>
      <c r="F34" s="24">
        <v>10563407</v>
      </c>
      <c r="G34" s="84">
        <v>10325171</v>
      </c>
      <c r="H34" s="36">
        <f t="shared" si="11"/>
        <v>238236</v>
      </c>
      <c r="I34" s="21">
        <f>IF(AND(F34&lt;&gt;0,G34&lt;&gt;0),ROUND((F34-G34)/G34,3),IF(AND(F34&lt;&gt;0,G34=0),"皆増",IF(AND(F34=0,G34&lt;&gt;0),"皆減","")))</f>
        <v>2.3E-2</v>
      </c>
      <c r="J34" s="96"/>
      <c r="K34" s="197"/>
      <c r="L34" s="171" t="s">
        <v>50</v>
      </c>
      <c r="M34" s="171"/>
      <c r="N34" s="171"/>
      <c r="O34" s="24">
        <f t="shared" si="0"/>
        <v>10563407</v>
      </c>
      <c r="P34" s="25">
        <f t="shared" si="9"/>
        <v>10563407</v>
      </c>
      <c r="Q34" s="36">
        <f t="shared" si="7"/>
        <v>0</v>
      </c>
      <c r="R34" s="21">
        <f t="shared" si="8"/>
        <v>0</v>
      </c>
    </row>
    <row r="35" spans="2:18" ht="17.25" customHeight="1" x14ac:dyDescent="0.2">
      <c r="B35" s="197"/>
      <c r="C35" s="171" t="s">
        <v>74</v>
      </c>
      <c r="D35" s="171"/>
      <c r="E35" s="171"/>
      <c r="F35" s="24">
        <v>835293</v>
      </c>
      <c r="G35" s="84">
        <v>827947</v>
      </c>
      <c r="H35" s="36">
        <f t="shared" si="11"/>
        <v>7346</v>
      </c>
      <c r="I35" s="21">
        <f t="shared" si="5"/>
        <v>8.9999999999999993E-3</v>
      </c>
      <c r="J35" s="96"/>
      <c r="K35" s="197"/>
      <c r="L35" s="171" t="s">
        <v>74</v>
      </c>
      <c r="M35" s="171"/>
      <c r="N35" s="171"/>
      <c r="O35" s="24">
        <f t="shared" si="0"/>
        <v>835293</v>
      </c>
      <c r="P35" s="25">
        <f t="shared" si="9"/>
        <v>835293</v>
      </c>
      <c r="Q35" s="36">
        <f t="shared" si="7"/>
        <v>0</v>
      </c>
      <c r="R35" s="21">
        <f t="shared" si="8"/>
        <v>0</v>
      </c>
    </row>
    <row r="36" spans="2:18" ht="17.25" customHeight="1" x14ac:dyDescent="0.2">
      <c r="B36" s="197"/>
      <c r="C36" s="171" t="s">
        <v>96</v>
      </c>
      <c r="D36" s="171"/>
      <c r="E36" s="171"/>
      <c r="F36" s="24">
        <v>1256840</v>
      </c>
      <c r="G36" s="81">
        <v>1169280</v>
      </c>
      <c r="H36" s="36">
        <f t="shared" si="11"/>
        <v>87560</v>
      </c>
      <c r="I36" s="21">
        <f t="shared" si="5"/>
        <v>7.4999999999999997E-2</v>
      </c>
      <c r="J36" s="96"/>
      <c r="K36" s="197"/>
      <c r="L36" s="171" t="s">
        <v>96</v>
      </c>
      <c r="M36" s="171"/>
      <c r="N36" s="171"/>
      <c r="O36" s="24">
        <f t="shared" si="0"/>
        <v>1256840</v>
      </c>
      <c r="P36" s="152">
        <f t="shared" si="9"/>
        <v>1256840</v>
      </c>
      <c r="Q36" s="36">
        <f t="shared" si="7"/>
        <v>0</v>
      </c>
      <c r="R36" s="21">
        <f t="shared" si="8"/>
        <v>0</v>
      </c>
    </row>
    <row r="37" spans="2:18" ht="17.25" customHeight="1" x14ac:dyDescent="0.2">
      <c r="B37" s="197"/>
      <c r="C37" s="191" t="s">
        <v>3</v>
      </c>
      <c r="D37" s="192"/>
      <c r="E37" s="192"/>
      <c r="F37" s="24">
        <v>953439</v>
      </c>
      <c r="G37" s="84">
        <v>939276</v>
      </c>
      <c r="H37" s="36">
        <f t="shared" si="11"/>
        <v>14163</v>
      </c>
      <c r="I37" s="21">
        <f t="shared" si="5"/>
        <v>1.4999999999999999E-2</v>
      </c>
      <c r="J37" s="96"/>
      <c r="K37" s="197"/>
      <c r="L37" s="191" t="s">
        <v>3</v>
      </c>
      <c r="M37" s="192"/>
      <c r="N37" s="192"/>
      <c r="O37" s="24">
        <f t="shared" si="0"/>
        <v>953439</v>
      </c>
      <c r="P37" s="24">
        <f t="shared" si="9"/>
        <v>953439</v>
      </c>
      <c r="Q37" s="25">
        <f>O37-P37</f>
        <v>0</v>
      </c>
      <c r="R37" s="21">
        <f t="shared" si="8"/>
        <v>0</v>
      </c>
    </row>
    <row r="38" spans="2:18" ht="17.25" customHeight="1" x14ac:dyDescent="0.2">
      <c r="B38" s="197"/>
      <c r="C38" s="178" t="s">
        <v>52</v>
      </c>
      <c r="D38" s="179"/>
      <c r="E38" s="179"/>
      <c r="F38" s="24">
        <f>SUM(F32:F37)</f>
        <v>1504567391</v>
      </c>
      <c r="G38" s="84">
        <f>SUM(G32:G37)</f>
        <v>1375402141</v>
      </c>
      <c r="H38" s="36">
        <f t="shared" si="11"/>
        <v>129165250</v>
      </c>
      <c r="I38" s="21">
        <f t="shared" si="5"/>
        <v>9.4E-2</v>
      </c>
      <c r="J38" s="96"/>
      <c r="K38" s="197"/>
      <c r="L38" s="178" t="s">
        <v>52</v>
      </c>
      <c r="M38" s="179"/>
      <c r="N38" s="179"/>
      <c r="O38" s="24">
        <f t="shared" si="0"/>
        <v>1504567391</v>
      </c>
      <c r="P38" s="25">
        <f t="shared" si="9"/>
        <v>1504567391</v>
      </c>
      <c r="Q38" s="36">
        <f t="shared" si="7"/>
        <v>0</v>
      </c>
      <c r="R38" s="21">
        <f t="shared" si="8"/>
        <v>0</v>
      </c>
    </row>
    <row r="39" spans="2:18" ht="17.25" customHeight="1" x14ac:dyDescent="0.2">
      <c r="B39" s="197"/>
      <c r="C39" s="180" t="s">
        <v>91</v>
      </c>
      <c r="D39" s="181"/>
      <c r="E39" s="181"/>
      <c r="F39" s="126">
        <v>-18019549</v>
      </c>
      <c r="G39" s="85">
        <v>-14531847</v>
      </c>
      <c r="H39" s="26">
        <f t="shared" si="11"/>
        <v>-3487702</v>
      </c>
      <c r="I39" s="17" t="s">
        <v>94</v>
      </c>
      <c r="J39" s="97"/>
      <c r="K39" s="197"/>
      <c r="L39" s="180" t="s">
        <v>91</v>
      </c>
      <c r="M39" s="181"/>
      <c r="N39" s="181"/>
      <c r="O39" s="126">
        <f>F39</f>
        <v>-18019549</v>
      </c>
      <c r="P39" s="153">
        <f t="shared" si="9"/>
        <v>-18019549</v>
      </c>
      <c r="Q39" s="26">
        <f t="shared" si="7"/>
        <v>0</v>
      </c>
      <c r="R39" s="154">
        <f t="shared" si="8"/>
        <v>0</v>
      </c>
    </row>
    <row r="40" spans="2:18" ht="17.25" customHeight="1" x14ac:dyDescent="0.2">
      <c r="B40" s="198"/>
      <c r="C40" s="182" t="s">
        <v>92</v>
      </c>
      <c r="D40" s="183"/>
      <c r="E40" s="183"/>
      <c r="F40" s="127">
        <v>23126533</v>
      </c>
      <c r="G40" s="86">
        <v>21325944</v>
      </c>
      <c r="H40" s="27">
        <f t="shared" si="11"/>
        <v>1800589</v>
      </c>
      <c r="I40" s="21">
        <f t="shared" si="5"/>
        <v>8.4000000000000005E-2</v>
      </c>
      <c r="J40" s="96"/>
      <c r="K40" s="198"/>
      <c r="L40" s="182" t="s">
        <v>92</v>
      </c>
      <c r="M40" s="183"/>
      <c r="N40" s="183"/>
      <c r="O40" s="127">
        <f>F40</f>
        <v>23126533</v>
      </c>
      <c r="P40" s="155">
        <f t="shared" si="9"/>
        <v>23126533</v>
      </c>
      <c r="Q40" s="27">
        <f t="shared" si="7"/>
        <v>0</v>
      </c>
      <c r="R40" s="156">
        <f t="shared" si="8"/>
        <v>0</v>
      </c>
    </row>
    <row r="41" spans="2:18" ht="17.25" customHeight="1" x14ac:dyDescent="0.2">
      <c r="B41" s="254" t="s">
        <v>119</v>
      </c>
      <c r="C41" s="255"/>
      <c r="D41" s="255"/>
      <c r="E41" s="256"/>
      <c r="F41" s="128">
        <f>F42+F43</f>
        <v>2690319411</v>
      </c>
      <c r="G41" s="87">
        <f>G42+G43</f>
        <v>2489101759</v>
      </c>
      <c r="H41" s="29">
        <f t="shared" si="11"/>
        <v>201217652</v>
      </c>
      <c r="I41" s="30">
        <f t="shared" si="5"/>
        <v>8.1000000000000003E-2</v>
      </c>
      <c r="J41" s="96"/>
      <c r="K41" s="184" t="s">
        <v>130</v>
      </c>
      <c r="L41" s="185"/>
      <c r="M41" s="185"/>
      <c r="N41" s="186"/>
      <c r="O41" s="130">
        <f>F41</f>
        <v>2690319411</v>
      </c>
      <c r="P41" s="151">
        <f>P42+P43</f>
        <v>2730057975</v>
      </c>
      <c r="Q41" s="14">
        <f t="shared" si="7"/>
        <v>-39738564</v>
      </c>
      <c r="R41" s="15">
        <f t="shared" si="8"/>
        <v>-1.4999999999999999E-2</v>
      </c>
    </row>
    <row r="42" spans="2:18" ht="17.25" customHeight="1" x14ac:dyDescent="0.2">
      <c r="B42" s="168" t="s">
        <v>75</v>
      </c>
      <c r="C42" s="170" t="s">
        <v>48</v>
      </c>
      <c r="D42" s="171"/>
      <c r="E42" s="171"/>
      <c r="F42" s="1">
        <v>2151290313</v>
      </c>
      <c r="G42" s="79">
        <v>1874839162</v>
      </c>
      <c r="H42" s="36">
        <f t="shared" si="11"/>
        <v>276451151</v>
      </c>
      <c r="I42" s="21">
        <f t="shared" si="5"/>
        <v>0.14699999999999999</v>
      </c>
      <c r="J42" s="94"/>
      <c r="K42" s="168" t="s">
        <v>75</v>
      </c>
      <c r="L42" s="170" t="s">
        <v>48</v>
      </c>
      <c r="M42" s="171"/>
      <c r="N42" s="171"/>
      <c r="O42" s="1">
        <f t="shared" ref="O42:O49" si="12">F42</f>
        <v>2151290313</v>
      </c>
      <c r="P42" s="143">
        <v>2185004689</v>
      </c>
      <c r="Q42" s="36">
        <f t="shared" si="7"/>
        <v>-33714376</v>
      </c>
      <c r="R42" s="21">
        <f t="shared" si="8"/>
        <v>-1.4999999999999999E-2</v>
      </c>
    </row>
    <row r="43" spans="2:18" ht="17.25" customHeight="1" x14ac:dyDescent="0.2">
      <c r="B43" s="169"/>
      <c r="C43" s="187" t="s">
        <v>49</v>
      </c>
      <c r="D43" s="188"/>
      <c r="E43" s="188"/>
      <c r="F43" s="129">
        <v>539029098</v>
      </c>
      <c r="G43" s="88">
        <v>614262597</v>
      </c>
      <c r="H43" s="27">
        <f>F43-G43</f>
        <v>-75233499</v>
      </c>
      <c r="I43" s="28">
        <f t="shared" si="5"/>
        <v>-0.122</v>
      </c>
      <c r="J43" s="94"/>
      <c r="K43" s="169"/>
      <c r="L43" s="187" t="s">
        <v>49</v>
      </c>
      <c r="M43" s="188"/>
      <c r="N43" s="188"/>
      <c r="O43" s="131">
        <f t="shared" si="12"/>
        <v>539029098</v>
      </c>
      <c r="P43" s="157">
        <v>545053286</v>
      </c>
      <c r="Q43" s="31">
        <f>O43-P43</f>
        <v>-6024188</v>
      </c>
      <c r="R43" s="158">
        <f>ROUND(Q43/P43,3)</f>
        <v>-1.0999999999999999E-2</v>
      </c>
    </row>
    <row r="44" spans="2:18" ht="17.25" customHeight="1" x14ac:dyDescent="0.2">
      <c r="B44" s="165" t="s">
        <v>87</v>
      </c>
      <c r="C44" s="166"/>
      <c r="D44" s="166"/>
      <c r="E44" s="167"/>
      <c r="F44" s="130">
        <f>F41-F18</f>
        <v>1180645036</v>
      </c>
      <c r="G44" s="83">
        <f>G41-G18</f>
        <v>1106905521</v>
      </c>
      <c r="H44" s="271">
        <f>F44-G44</f>
        <v>73739515</v>
      </c>
      <c r="I44" s="272">
        <f t="shared" si="5"/>
        <v>6.7000000000000004E-2</v>
      </c>
      <c r="J44" s="95"/>
      <c r="K44" s="165" t="s">
        <v>87</v>
      </c>
      <c r="L44" s="166"/>
      <c r="M44" s="166"/>
      <c r="N44" s="167"/>
      <c r="O44" s="130">
        <f t="shared" si="12"/>
        <v>1180645036</v>
      </c>
      <c r="P44" s="151">
        <f>P41-P18</f>
        <v>1220383600</v>
      </c>
      <c r="Q44" s="268">
        <f>O44-P44</f>
        <v>-39738564</v>
      </c>
      <c r="R44" s="270">
        <f>ROUND(Q44/P44,3)</f>
        <v>-3.3000000000000002E-2</v>
      </c>
    </row>
    <row r="45" spans="2:18" ht="17.25" customHeight="1" x14ac:dyDescent="0.2">
      <c r="B45" s="168" t="s">
        <v>75</v>
      </c>
      <c r="C45" s="170" t="s">
        <v>76</v>
      </c>
      <c r="D45" s="171"/>
      <c r="E45" s="171"/>
      <c r="F45" s="1">
        <v>1213974041</v>
      </c>
      <c r="G45" s="79">
        <v>1125820118</v>
      </c>
      <c r="H45" s="36">
        <f>F45-G45</f>
        <v>88153923</v>
      </c>
      <c r="I45" s="15">
        <f t="shared" si="5"/>
        <v>7.8E-2</v>
      </c>
      <c r="J45" s="94"/>
      <c r="K45" s="168" t="s">
        <v>75</v>
      </c>
      <c r="L45" s="170" t="s">
        <v>76</v>
      </c>
      <c r="M45" s="171"/>
      <c r="N45" s="171"/>
      <c r="O45" s="1">
        <f t="shared" si="12"/>
        <v>1213974041</v>
      </c>
      <c r="P45" s="159" t="s">
        <v>6</v>
      </c>
      <c r="Q45" s="32" t="s">
        <v>6</v>
      </c>
      <c r="R45" s="269" t="s">
        <v>6</v>
      </c>
    </row>
    <row r="46" spans="2:18" ht="17.25" customHeight="1" x14ac:dyDescent="0.2">
      <c r="B46" s="169"/>
      <c r="C46" s="172" t="s">
        <v>77</v>
      </c>
      <c r="D46" s="173"/>
      <c r="E46" s="173"/>
      <c r="F46" s="131">
        <f>-F44+F45</f>
        <v>33329005</v>
      </c>
      <c r="G46" s="89">
        <f>-G44+G45</f>
        <v>18914597</v>
      </c>
      <c r="H46" s="33">
        <f>F46-G46</f>
        <v>14414408</v>
      </c>
      <c r="I46" s="28">
        <f t="shared" si="5"/>
        <v>0.76200000000000001</v>
      </c>
      <c r="J46" s="94"/>
      <c r="K46" s="169"/>
      <c r="L46" s="172" t="s">
        <v>77</v>
      </c>
      <c r="M46" s="173"/>
      <c r="N46" s="173"/>
      <c r="O46" s="131">
        <f t="shared" si="12"/>
        <v>33329005</v>
      </c>
      <c r="P46" s="160" t="s">
        <v>6</v>
      </c>
      <c r="Q46" s="161" t="s">
        <v>6</v>
      </c>
      <c r="R46" s="162" t="s">
        <v>6</v>
      </c>
    </row>
    <row r="47" spans="2:18" ht="17.25" customHeight="1" x14ac:dyDescent="0.2">
      <c r="B47" s="174" t="s">
        <v>78</v>
      </c>
      <c r="C47" s="252" t="s">
        <v>108</v>
      </c>
      <c r="D47" s="253"/>
      <c r="E47" s="253"/>
      <c r="F47" s="132">
        <f>F45</f>
        <v>1213974041</v>
      </c>
      <c r="G47" s="90">
        <f>G45</f>
        <v>1125820118</v>
      </c>
      <c r="H47" s="14">
        <f>F47-G47</f>
        <v>88153923</v>
      </c>
      <c r="I47" s="15">
        <f t="shared" si="5"/>
        <v>7.8E-2</v>
      </c>
      <c r="J47" s="94"/>
      <c r="K47" s="174" t="s">
        <v>78</v>
      </c>
      <c r="L47" s="177" t="s">
        <v>131</v>
      </c>
      <c r="M47" s="166"/>
      <c r="N47" s="166"/>
      <c r="O47" s="132">
        <f t="shared" si="12"/>
        <v>1213974041</v>
      </c>
      <c r="P47" s="142">
        <f>P44</f>
        <v>1220383600</v>
      </c>
      <c r="Q47" s="14">
        <f>O47-P47</f>
        <v>-6409559</v>
      </c>
      <c r="R47" s="15">
        <f>ROUND(Q47/P47,3)</f>
        <v>-5.0000000000000001E-3</v>
      </c>
    </row>
    <row r="48" spans="2:18" ht="17.25" customHeight="1" x14ac:dyDescent="0.2">
      <c r="B48" s="175"/>
      <c r="C48" s="250" t="s">
        <v>109</v>
      </c>
      <c r="D48" s="251"/>
      <c r="E48" s="251"/>
      <c r="F48" s="24">
        <f>F17</f>
        <v>77896826</v>
      </c>
      <c r="G48" s="84">
        <f>G17</f>
        <v>60800440</v>
      </c>
      <c r="H48" s="36">
        <f>F48-G48</f>
        <v>17096386</v>
      </c>
      <c r="I48" s="21">
        <f t="shared" si="5"/>
        <v>0.28100000000000003</v>
      </c>
      <c r="J48" s="94"/>
      <c r="K48" s="175"/>
      <c r="L48" s="170" t="s">
        <v>132</v>
      </c>
      <c r="M48" s="171"/>
      <c r="N48" s="171"/>
      <c r="O48" s="24">
        <f t="shared" si="12"/>
        <v>77896826</v>
      </c>
      <c r="P48" s="25">
        <f>P17</f>
        <v>77896826</v>
      </c>
      <c r="Q48" s="36">
        <f>O48-P48</f>
        <v>0</v>
      </c>
      <c r="R48" s="21">
        <f>ROUND(Q48/P48,3)</f>
        <v>0</v>
      </c>
    </row>
    <row r="49" spans="2:18" ht="17.25" customHeight="1" x14ac:dyDescent="0.2">
      <c r="B49" s="176"/>
      <c r="C49" s="172" t="s">
        <v>79</v>
      </c>
      <c r="D49" s="173"/>
      <c r="E49" s="173"/>
      <c r="F49" s="133">
        <f>F47+F48</f>
        <v>1291870867</v>
      </c>
      <c r="G49" s="91">
        <f>G47+G48</f>
        <v>1186620558</v>
      </c>
      <c r="H49" s="31">
        <f>F49-G49</f>
        <v>105250309</v>
      </c>
      <c r="I49" s="28">
        <f t="shared" si="5"/>
        <v>8.8999999999999996E-2</v>
      </c>
      <c r="J49" s="94"/>
      <c r="K49" s="176"/>
      <c r="L49" s="172" t="s">
        <v>67</v>
      </c>
      <c r="M49" s="173"/>
      <c r="N49" s="173"/>
      <c r="O49" s="133">
        <f t="shared" si="12"/>
        <v>1291870867</v>
      </c>
      <c r="P49" s="155">
        <f>P47+P48</f>
        <v>1298280426</v>
      </c>
      <c r="Q49" s="31">
        <f>O49-P49</f>
        <v>-6409559</v>
      </c>
      <c r="R49" s="28">
        <f>ROUND(Q49/P49,3)</f>
        <v>-5.0000000000000001E-3</v>
      </c>
    </row>
    <row r="50" spans="2:18" ht="18" customHeight="1" x14ac:dyDescent="0.2">
      <c r="B50" s="26"/>
      <c r="C50" s="34"/>
      <c r="D50" s="34"/>
      <c r="E50" s="35"/>
      <c r="F50" s="26"/>
      <c r="G50" s="26"/>
      <c r="H50" s="26"/>
      <c r="I50" s="26"/>
      <c r="J50" s="26"/>
      <c r="K50" s="26"/>
      <c r="L50" s="164"/>
      <c r="M50" s="164"/>
      <c r="O50" s="26"/>
      <c r="P50" s="26"/>
      <c r="Q50" s="26"/>
      <c r="R50" s="26"/>
    </row>
    <row r="51" spans="2:18" ht="18" customHeight="1" x14ac:dyDescent="0.2">
      <c r="B51" s="134" t="s">
        <v>103</v>
      </c>
      <c r="C51" s="135"/>
      <c r="D51" s="136"/>
      <c r="E51" s="136"/>
      <c r="F51" s="134"/>
      <c r="G51" s="134"/>
      <c r="H51" s="134"/>
      <c r="I51" s="134"/>
      <c r="J51" s="134"/>
      <c r="K51" s="135"/>
      <c r="L51" s="136"/>
      <c r="M51" s="136"/>
      <c r="N51" s="134"/>
      <c r="O51" s="134"/>
      <c r="P51" s="134"/>
      <c r="Q51" s="134"/>
    </row>
    <row r="52" spans="2:18" ht="15.75" customHeight="1" x14ac:dyDescent="0.2">
      <c r="E52" s="137" t="s">
        <v>104</v>
      </c>
      <c r="F52" s="239" t="s">
        <v>121</v>
      </c>
      <c r="G52" s="239"/>
      <c r="H52" s="239"/>
      <c r="I52" s="239"/>
    </row>
    <row r="53" spans="2:18" ht="15.75" customHeight="1" x14ac:dyDescent="0.2">
      <c r="B53" s="2" t="s">
        <v>105</v>
      </c>
    </row>
    <row r="54" spans="2:18" ht="15.75" customHeight="1" x14ac:dyDescent="0.2">
      <c r="E54" s="137" t="s">
        <v>106</v>
      </c>
      <c r="F54" s="239" t="s">
        <v>122</v>
      </c>
      <c r="G54" s="239"/>
      <c r="H54" s="239"/>
      <c r="I54" s="239"/>
    </row>
  </sheetData>
  <mergeCells count="108">
    <mergeCell ref="B4:E5"/>
    <mergeCell ref="D6:E6"/>
    <mergeCell ref="D20:D21"/>
    <mergeCell ref="D7:E7"/>
    <mergeCell ref="D8:E8"/>
    <mergeCell ref="D9:E9"/>
    <mergeCell ref="D11:E11"/>
    <mergeCell ref="D16:E16"/>
    <mergeCell ref="D19:E19"/>
    <mergeCell ref="D10:E10"/>
    <mergeCell ref="C14:E14"/>
    <mergeCell ref="C19:C24"/>
    <mergeCell ref="C35:E35"/>
    <mergeCell ref="C39:E39"/>
    <mergeCell ref="C37:E37"/>
    <mergeCell ref="C36:E36"/>
    <mergeCell ref="C12:E12"/>
    <mergeCell ref="C13:E13"/>
    <mergeCell ref="D24:E24"/>
    <mergeCell ref="D22:E22"/>
    <mergeCell ref="B42:B43"/>
    <mergeCell ref="B41:E41"/>
    <mergeCell ref="C31:E31"/>
    <mergeCell ref="C34:E34"/>
    <mergeCell ref="C33:E33"/>
    <mergeCell ref="C27:E27"/>
    <mergeCell ref="C32:E32"/>
    <mergeCell ref="C29:E29"/>
    <mergeCell ref="B19:B40"/>
    <mergeCell ref="C25:E25"/>
    <mergeCell ref="C28:E28"/>
    <mergeCell ref="C30:E30"/>
    <mergeCell ref="Q2:R3"/>
    <mergeCell ref="F52:I52"/>
    <mergeCell ref="F54:I54"/>
    <mergeCell ref="D23:E23"/>
    <mergeCell ref="H2:I3"/>
    <mergeCell ref="B18:E18"/>
    <mergeCell ref="B6:B17"/>
    <mergeCell ref="C16:C17"/>
    <mergeCell ref="C6:C11"/>
    <mergeCell ref="C15:E15"/>
    <mergeCell ref="D17:E17"/>
    <mergeCell ref="C40:E40"/>
    <mergeCell ref="C26:E26"/>
    <mergeCell ref="B47:B49"/>
    <mergeCell ref="B45:B46"/>
    <mergeCell ref="C45:E45"/>
    <mergeCell ref="C42:E42"/>
    <mergeCell ref="C48:E48"/>
    <mergeCell ref="C49:E49"/>
    <mergeCell ref="C47:E47"/>
    <mergeCell ref="C43:E43"/>
    <mergeCell ref="C46:E46"/>
    <mergeCell ref="B44:E44"/>
    <mergeCell ref="C38:E38"/>
    <mergeCell ref="K4:N5"/>
    <mergeCell ref="K6:K17"/>
    <mergeCell ref="L6:L11"/>
    <mergeCell ref="M6:N6"/>
    <mergeCell ref="M7:N7"/>
    <mergeCell ref="M8:N8"/>
    <mergeCell ref="M9:N9"/>
    <mergeCell ref="M10:N10"/>
    <mergeCell ref="M11:N11"/>
    <mergeCell ref="L12:N12"/>
    <mergeCell ref="L13:N13"/>
    <mergeCell ref="L14:N14"/>
    <mergeCell ref="L15:N15"/>
    <mergeCell ref="L16:L17"/>
    <mergeCell ref="M16:N16"/>
    <mergeCell ref="M17:N17"/>
    <mergeCell ref="L33:N33"/>
    <mergeCell ref="L34:N34"/>
    <mergeCell ref="L35:N35"/>
    <mergeCell ref="L36:N36"/>
    <mergeCell ref="L37:N37"/>
    <mergeCell ref="K18:N18"/>
    <mergeCell ref="K19:K40"/>
    <mergeCell ref="L19:L24"/>
    <mergeCell ref="M19:N19"/>
    <mergeCell ref="M20:M21"/>
    <mergeCell ref="M22:N22"/>
    <mergeCell ref="M23:N23"/>
    <mergeCell ref="M24:N24"/>
    <mergeCell ref="L25:N25"/>
    <mergeCell ref="L26:N26"/>
    <mergeCell ref="L27:N27"/>
    <mergeCell ref="L28:N28"/>
    <mergeCell ref="L29:N29"/>
    <mergeCell ref="L30:N30"/>
    <mergeCell ref="L31:N31"/>
    <mergeCell ref="L32:N32"/>
    <mergeCell ref="K44:N44"/>
    <mergeCell ref="K45:K46"/>
    <mergeCell ref="L45:N45"/>
    <mergeCell ref="L46:N46"/>
    <mergeCell ref="K47:K49"/>
    <mergeCell ref="L47:N47"/>
    <mergeCell ref="L48:N48"/>
    <mergeCell ref="L49:N49"/>
    <mergeCell ref="L38:N38"/>
    <mergeCell ref="L39:N39"/>
    <mergeCell ref="L40:N40"/>
    <mergeCell ref="K41:N41"/>
    <mergeCell ref="K42:K43"/>
    <mergeCell ref="L42:N42"/>
    <mergeCell ref="L43:N43"/>
  </mergeCells>
  <phoneticPr fontId="2"/>
  <hyperlinks>
    <hyperlink ref="F54" r:id="rId1" xr:uid="{00000000-0004-0000-0000-000000000000}"/>
    <hyperlink ref="F52" r:id="rId2" xr:uid="{00000000-0004-0000-0000-000001000000}"/>
    <hyperlink ref="F54:I54" r:id="rId3" display="http://www.tokyo23city-kuchokai.jp/seido/gaiyo_9.html" xr:uid="{00000000-0004-0000-0000-000002000000}"/>
    <hyperlink ref="F5" r:id="rId4" xr:uid="{00000000-0004-0000-0000-000003000000}"/>
    <hyperlink ref="C6:C11" r:id="rId5" display="調整税等" xr:uid="{00000000-0004-0000-0000-000004000000}"/>
    <hyperlink ref="C12:E12" r:id="rId6" display="条例で定める割合" xr:uid="{00000000-0004-0000-0000-000005000000}"/>
    <hyperlink ref="C14:E14" r:id="rId7" display="精　　算　　分" xr:uid="{00000000-0004-0000-0000-000006000000}"/>
    <hyperlink ref="D16:E16" r:id="rId8" display="普通交付金分　Ａ×95％" xr:uid="{00000000-0004-0000-0000-000007000000}"/>
    <hyperlink ref="D17:E17" r:id="rId9" display="特別交付金分　Ａ× 5％" xr:uid="{00000000-0004-0000-0000-000008000000}"/>
    <hyperlink ref="B18:E18" r:id="rId10" display="基準財政収入額   　Ｂ" xr:uid="{00000000-0004-0000-0000-000009000000}"/>
    <hyperlink ref="B41:E41" r:id="rId11" display="基準財政需要額　   Ｃ" xr:uid="{00000000-0004-0000-0000-00000A000000}"/>
    <hyperlink ref="C47:E47" r:id="rId12" display="普通交付金" xr:uid="{00000000-0004-0000-0000-00000B000000}"/>
    <hyperlink ref="C48:E48" r:id="rId13" display="特別交付金" xr:uid="{00000000-0004-0000-0000-00000C000000}"/>
  </hyperlinks>
  <printOptions gridLinesSet="0"/>
  <pageMargins left="0.59055118110236227" right="0.59055118110236227" top="0.59055118110236227" bottom="0.39370078740157483" header="0.51181102362204722" footer="0.19685039370078741"/>
  <pageSetup paperSize="9" scale="98" firstPageNumber="2" orientation="portrait" useFirstPageNumber="1" verticalDpi="300" r:id="rId14"/>
  <headerFooter alignWithMargins="0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5"/>
  <sheetViews>
    <sheetView zoomScale="70" zoomScaleNormal="70" zoomScaleSheetLayoutView="85" workbookViewId="0">
      <pane xSplit="2" ySplit="6" topLeftCell="C7" activePane="bottomRight" state="frozen"/>
      <selection activeCell="Q6" sqref="Q6"/>
      <selection pane="topRight" activeCell="Q6" sqref="Q6"/>
      <selection pane="bottomLeft" activeCell="Q6" sqref="Q6"/>
      <selection pane="bottomRight" activeCell="M27" sqref="M27"/>
    </sheetView>
  </sheetViews>
  <sheetFormatPr defaultColWidth="8" defaultRowHeight="12.75" customHeight="1" x14ac:dyDescent="0.2"/>
  <cols>
    <col min="1" max="1" width="1.90625" style="2" customWidth="1"/>
    <col min="2" max="2" width="8.7265625" style="2" customWidth="1"/>
    <col min="3" max="4" width="25.6328125" style="44" customWidth="1"/>
    <col min="5" max="6" width="25.6328125" style="2" customWidth="1"/>
    <col min="7" max="7" width="25.6328125" style="44" customWidth="1"/>
    <col min="8" max="8" width="17.6328125" style="44" hidden="1" customWidth="1"/>
    <col min="9" max="9" width="4.08984375" style="43" customWidth="1"/>
    <col min="10" max="10" width="15" style="2" customWidth="1"/>
    <col min="11" max="16384" width="8" style="2"/>
  </cols>
  <sheetData>
    <row r="1" spans="2:10" ht="24" customHeight="1" x14ac:dyDescent="0.2">
      <c r="B1" s="41" t="s">
        <v>140</v>
      </c>
      <c r="C1" s="42"/>
      <c r="D1" s="42"/>
      <c r="G1" s="42"/>
      <c r="H1" s="42"/>
    </row>
    <row r="2" spans="2:10" ht="24" customHeight="1" x14ac:dyDescent="0.2">
      <c r="B2" s="42"/>
      <c r="C2" s="42"/>
      <c r="D2" s="42"/>
      <c r="E2" s="44"/>
      <c r="F2" s="44"/>
      <c r="G2" s="45"/>
      <c r="H2" s="45"/>
      <c r="I2" s="46" t="s">
        <v>89</v>
      </c>
      <c r="J2" s="42"/>
    </row>
    <row r="3" spans="2:10" ht="20.5" customHeight="1" x14ac:dyDescent="0.2">
      <c r="B3" s="47"/>
      <c r="C3" s="261" t="s">
        <v>111</v>
      </c>
      <c r="D3" s="263" t="s">
        <v>112</v>
      </c>
      <c r="E3" s="48" t="s">
        <v>4</v>
      </c>
      <c r="F3" s="48" t="s">
        <v>5</v>
      </c>
      <c r="G3" s="266" t="s">
        <v>113</v>
      </c>
      <c r="H3" s="100"/>
      <c r="I3" s="49"/>
      <c r="J3" s="42"/>
    </row>
    <row r="4" spans="2:10" ht="13.5" customHeight="1" x14ac:dyDescent="0.2">
      <c r="B4" s="50" t="s">
        <v>88</v>
      </c>
      <c r="C4" s="262"/>
      <c r="D4" s="264"/>
      <c r="E4" s="51"/>
      <c r="F4" s="52"/>
      <c r="G4" s="267"/>
      <c r="H4" s="104" t="s">
        <v>97</v>
      </c>
      <c r="I4" s="53"/>
    </row>
    <row r="5" spans="2:10" ht="14.25" customHeight="1" x14ac:dyDescent="0.2">
      <c r="B5" s="54"/>
      <c r="C5" s="55" t="s">
        <v>0</v>
      </c>
      <c r="D5" s="56" t="s">
        <v>1</v>
      </c>
      <c r="E5" s="57" t="s">
        <v>48</v>
      </c>
      <c r="F5" s="58" t="s">
        <v>49</v>
      </c>
      <c r="G5" s="102" t="s">
        <v>80</v>
      </c>
      <c r="H5" s="3" t="s">
        <v>98</v>
      </c>
      <c r="I5" s="59"/>
      <c r="J5" s="42"/>
    </row>
    <row r="6" spans="2:10" ht="15.75" customHeight="1" x14ac:dyDescent="0.2">
      <c r="B6" s="60"/>
      <c r="C6" s="61"/>
      <c r="D6" s="62"/>
      <c r="E6" s="62"/>
      <c r="F6" s="63"/>
      <c r="G6" s="103"/>
      <c r="H6" s="105" t="s">
        <v>99</v>
      </c>
      <c r="I6" s="53"/>
    </row>
    <row r="7" spans="2:10" ht="24" customHeight="1" x14ac:dyDescent="0.2">
      <c r="B7" s="64" t="s">
        <v>7</v>
      </c>
      <c r="C7" s="108">
        <v>33098902</v>
      </c>
      <c r="D7" s="109">
        <f>SUM(E7:F7)</f>
        <v>35469770</v>
      </c>
      <c r="E7" s="109">
        <v>26760915</v>
      </c>
      <c r="F7" s="110">
        <v>8708855</v>
      </c>
      <c r="G7" s="110">
        <v>2370868</v>
      </c>
      <c r="H7" s="5">
        <v>-544</v>
      </c>
      <c r="I7" s="65" t="s">
        <v>8</v>
      </c>
      <c r="J7" s="42"/>
    </row>
    <row r="8" spans="2:10" ht="24" customHeight="1" x14ac:dyDescent="0.2">
      <c r="B8" s="66" t="s">
        <v>9</v>
      </c>
      <c r="C8" s="111">
        <v>45631466</v>
      </c>
      <c r="D8" s="112">
        <f>SUM(E8:F8)</f>
        <v>66073476</v>
      </c>
      <c r="E8" s="112">
        <v>52272253</v>
      </c>
      <c r="F8" s="113">
        <v>13801223</v>
      </c>
      <c r="G8" s="113">
        <v>20442010</v>
      </c>
      <c r="H8" s="4">
        <v>-437</v>
      </c>
      <c r="I8" s="67" t="s">
        <v>10</v>
      </c>
      <c r="J8" s="42"/>
    </row>
    <row r="9" spans="2:10" ht="24" customHeight="1" x14ac:dyDescent="0.2">
      <c r="B9" s="66" t="s">
        <v>11</v>
      </c>
      <c r="C9" s="111">
        <v>110135347</v>
      </c>
      <c r="D9" s="112">
        <f t="shared" ref="D9:D28" si="0">SUM(E9:F9)</f>
        <v>81788215</v>
      </c>
      <c r="E9" s="112">
        <v>65519814</v>
      </c>
      <c r="F9" s="113">
        <v>16268401</v>
      </c>
      <c r="G9" s="113" t="s">
        <v>124</v>
      </c>
      <c r="H9" s="4">
        <v>0</v>
      </c>
      <c r="I9" s="67" t="s">
        <v>11</v>
      </c>
      <c r="J9" s="42"/>
    </row>
    <row r="10" spans="2:10" ht="24" customHeight="1" x14ac:dyDescent="0.2">
      <c r="B10" s="66" t="s">
        <v>12</v>
      </c>
      <c r="C10" s="111">
        <v>66708592</v>
      </c>
      <c r="D10" s="112">
        <f t="shared" si="0"/>
        <v>95331617</v>
      </c>
      <c r="E10" s="112">
        <v>78460462</v>
      </c>
      <c r="F10" s="113">
        <v>16871155</v>
      </c>
      <c r="G10" s="113">
        <v>28623025</v>
      </c>
      <c r="H10" s="4">
        <v>-470</v>
      </c>
      <c r="I10" s="67" t="s">
        <v>13</v>
      </c>
      <c r="J10" s="42"/>
    </row>
    <row r="11" spans="2:10" ht="24" customHeight="1" x14ac:dyDescent="0.2">
      <c r="B11" s="66" t="s">
        <v>14</v>
      </c>
      <c r="C11" s="111">
        <v>45687643</v>
      </c>
      <c r="D11" s="112">
        <f t="shared" si="0"/>
        <v>70992211</v>
      </c>
      <c r="E11" s="114">
        <v>55761599</v>
      </c>
      <c r="F11" s="113">
        <v>15230612</v>
      </c>
      <c r="G11" s="113">
        <v>25304568</v>
      </c>
      <c r="H11" s="4">
        <v>-267</v>
      </c>
      <c r="I11" s="67" t="s">
        <v>15</v>
      </c>
      <c r="J11" s="42"/>
    </row>
    <row r="12" spans="2:10" ht="24" customHeight="1" x14ac:dyDescent="0.2">
      <c r="B12" s="66" t="s">
        <v>16</v>
      </c>
      <c r="C12" s="111">
        <v>32920407</v>
      </c>
      <c r="D12" s="112">
        <f t="shared" si="0"/>
        <v>63646863</v>
      </c>
      <c r="E12" s="114">
        <v>51261509</v>
      </c>
      <c r="F12" s="113">
        <v>12385354</v>
      </c>
      <c r="G12" s="113">
        <v>30726456</v>
      </c>
      <c r="H12" s="4">
        <v>-223</v>
      </c>
      <c r="I12" s="67" t="s">
        <v>17</v>
      </c>
      <c r="J12" s="42"/>
    </row>
    <row r="13" spans="2:10" ht="24" customHeight="1" x14ac:dyDescent="0.2">
      <c r="B13" s="66" t="s">
        <v>18</v>
      </c>
      <c r="C13" s="111">
        <v>36708809</v>
      </c>
      <c r="D13" s="112">
        <f t="shared" si="0"/>
        <v>83428190</v>
      </c>
      <c r="E13" s="114">
        <v>66378180</v>
      </c>
      <c r="F13" s="113">
        <v>17050010</v>
      </c>
      <c r="G13" s="113">
        <v>46719381</v>
      </c>
      <c r="H13" s="4">
        <v>125</v>
      </c>
      <c r="I13" s="67" t="s">
        <v>19</v>
      </c>
      <c r="J13" s="42"/>
    </row>
    <row r="14" spans="2:10" ht="24" customHeight="1" x14ac:dyDescent="0.2">
      <c r="B14" s="66" t="s">
        <v>20</v>
      </c>
      <c r="C14" s="111">
        <v>76060673</v>
      </c>
      <c r="D14" s="112">
        <f t="shared" si="0"/>
        <v>148102038</v>
      </c>
      <c r="E14" s="114">
        <v>117103648</v>
      </c>
      <c r="F14" s="113">
        <v>30998390</v>
      </c>
      <c r="G14" s="113">
        <v>72041365</v>
      </c>
      <c r="H14" s="4">
        <v>166</v>
      </c>
      <c r="I14" s="67" t="s">
        <v>21</v>
      </c>
      <c r="J14" s="42"/>
    </row>
    <row r="15" spans="2:10" ht="24" customHeight="1" x14ac:dyDescent="0.2">
      <c r="B15" s="66" t="s">
        <v>22</v>
      </c>
      <c r="C15" s="111">
        <v>69830092</v>
      </c>
      <c r="D15" s="112">
        <f t="shared" si="0"/>
        <v>117600630</v>
      </c>
      <c r="E15" s="114">
        <v>93641136</v>
      </c>
      <c r="F15" s="113">
        <v>23959494</v>
      </c>
      <c r="G15" s="113">
        <v>47770538</v>
      </c>
      <c r="H15" s="4">
        <v>-240</v>
      </c>
      <c r="I15" s="67" t="s">
        <v>23</v>
      </c>
      <c r="J15" s="42"/>
    </row>
    <row r="16" spans="2:10" ht="24" customHeight="1" x14ac:dyDescent="0.2">
      <c r="B16" s="66" t="s">
        <v>24</v>
      </c>
      <c r="C16" s="111">
        <v>57205353</v>
      </c>
      <c r="D16" s="112">
        <f t="shared" si="0"/>
        <v>75663353</v>
      </c>
      <c r="E16" s="112">
        <v>60093521</v>
      </c>
      <c r="F16" s="113">
        <v>15569832</v>
      </c>
      <c r="G16" s="113">
        <v>18458000</v>
      </c>
      <c r="H16" s="4">
        <v>-370</v>
      </c>
      <c r="I16" s="67" t="s">
        <v>25</v>
      </c>
      <c r="J16" s="42"/>
    </row>
    <row r="17" spans="2:10" ht="24" customHeight="1" x14ac:dyDescent="0.2">
      <c r="B17" s="66" t="s">
        <v>26</v>
      </c>
      <c r="C17" s="111">
        <v>102337223</v>
      </c>
      <c r="D17" s="112">
        <f t="shared" si="0"/>
        <v>187074889</v>
      </c>
      <c r="E17" s="112">
        <v>150503133</v>
      </c>
      <c r="F17" s="113">
        <v>36571756</v>
      </c>
      <c r="G17" s="113">
        <v>84737666</v>
      </c>
      <c r="H17" s="4">
        <v>85</v>
      </c>
      <c r="I17" s="67" t="s">
        <v>27</v>
      </c>
      <c r="J17" s="42"/>
    </row>
    <row r="18" spans="2:10" ht="24" customHeight="1" x14ac:dyDescent="0.2">
      <c r="B18" s="66" t="s">
        <v>28</v>
      </c>
      <c r="C18" s="111">
        <v>157007476</v>
      </c>
      <c r="D18" s="112">
        <f t="shared" si="0"/>
        <v>222802084</v>
      </c>
      <c r="E18" s="115">
        <v>179001701</v>
      </c>
      <c r="F18" s="113">
        <v>43800383</v>
      </c>
      <c r="G18" s="113">
        <v>65794608</v>
      </c>
      <c r="H18" s="4">
        <v>-616</v>
      </c>
      <c r="I18" s="67" t="s">
        <v>29</v>
      </c>
      <c r="J18" s="42"/>
    </row>
    <row r="19" spans="2:10" ht="24" customHeight="1" x14ac:dyDescent="0.2">
      <c r="B19" s="66" t="s">
        <v>30</v>
      </c>
      <c r="C19" s="111">
        <v>71435284</v>
      </c>
      <c r="D19" s="112">
        <f t="shared" si="0"/>
        <v>66453411</v>
      </c>
      <c r="E19" s="112">
        <v>53690504</v>
      </c>
      <c r="F19" s="113">
        <v>12762907</v>
      </c>
      <c r="G19" s="113" t="s">
        <v>124</v>
      </c>
      <c r="H19" s="4">
        <v>-566</v>
      </c>
      <c r="I19" s="67" t="s">
        <v>31</v>
      </c>
      <c r="J19" s="42"/>
    </row>
    <row r="20" spans="2:10" ht="24" customHeight="1" x14ac:dyDescent="0.2">
      <c r="B20" s="66" t="s">
        <v>32</v>
      </c>
      <c r="C20" s="111">
        <v>47294406</v>
      </c>
      <c r="D20" s="112">
        <f t="shared" si="0"/>
        <v>91395112</v>
      </c>
      <c r="E20" s="112">
        <v>74272884</v>
      </c>
      <c r="F20" s="113">
        <v>17122228</v>
      </c>
      <c r="G20" s="113">
        <v>44100706</v>
      </c>
      <c r="H20" s="4">
        <v>-193</v>
      </c>
      <c r="I20" s="67" t="s">
        <v>10</v>
      </c>
      <c r="J20" s="42"/>
    </row>
    <row r="21" spans="2:10" ht="24" customHeight="1" x14ac:dyDescent="0.2">
      <c r="B21" s="66" t="s">
        <v>33</v>
      </c>
      <c r="C21" s="111">
        <v>85704454</v>
      </c>
      <c r="D21" s="112">
        <f t="shared" si="0"/>
        <v>140396625</v>
      </c>
      <c r="E21" s="112">
        <v>112493871</v>
      </c>
      <c r="F21" s="113">
        <v>27902754</v>
      </c>
      <c r="G21" s="113">
        <v>54692171</v>
      </c>
      <c r="H21" s="4">
        <v>-155</v>
      </c>
      <c r="I21" s="67" t="s">
        <v>34</v>
      </c>
      <c r="J21" s="42"/>
    </row>
    <row r="22" spans="2:10" ht="24" customHeight="1" x14ac:dyDescent="0.2">
      <c r="B22" s="66" t="s">
        <v>35</v>
      </c>
      <c r="C22" s="111">
        <v>44763606</v>
      </c>
      <c r="D22" s="112">
        <f t="shared" si="0"/>
        <v>81947481</v>
      </c>
      <c r="E22" s="112">
        <v>65937486</v>
      </c>
      <c r="F22" s="113">
        <v>16009995</v>
      </c>
      <c r="G22" s="113">
        <v>37183875</v>
      </c>
      <c r="H22" s="4">
        <v>-366</v>
      </c>
      <c r="I22" s="67" t="s">
        <v>36</v>
      </c>
      <c r="J22" s="42"/>
    </row>
    <row r="23" spans="2:10" ht="24" customHeight="1" x14ac:dyDescent="0.2">
      <c r="B23" s="66" t="s">
        <v>37</v>
      </c>
      <c r="C23" s="111">
        <v>42820467</v>
      </c>
      <c r="D23" s="112">
        <f t="shared" si="0"/>
        <v>106718055</v>
      </c>
      <c r="E23" s="112">
        <v>85908625</v>
      </c>
      <c r="F23" s="113">
        <v>20809430</v>
      </c>
      <c r="G23" s="113">
        <v>63897588</v>
      </c>
      <c r="H23" s="4">
        <v>124</v>
      </c>
      <c r="I23" s="67" t="s">
        <v>37</v>
      </c>
      <c r="J23" s="42"/>
    </row>
    <row r="24" spans="2:10" ht="24" customHeight="1" x14ac:dyDescent="0.2">
      <c r="B24" s="66" t="s">
        <v>38</v>
      </c>
      <c r="C24" s="111">
        <v>25599185</v>
      </c>
      <c r="D24" s="112">
        <f t="shared" si="0"/>
        <v>73083719</v>
      </c>
      <c r="E24" s="112">
        <v>58590419</v>
      </c>
      <c r="F24" s="113">
        <v>14493300</v>
      </c>
      <c r="G24" s="113">
        <v>47484534</v>
      </c>
      <c r="H24" s="4">
        <v>191</v>
      </c>
      <c r="I24" s="67" t="s">
        <v>39</v>
      </c>
      <c r="J24" s="42"/>
    </row>
    <row r="25" spans="2:10" ht="24" customHeight="1" x14ac:dyDescent="0.2">
      <c r="B25" s="66" t="s">
        <v>40</v>
      </c>
      <c r="C25" s="111">
        <v>66474113</v>
      </c>
      <c r="D25" s="112">
        <f t="shared" si="0"/>
        <v>155735450</v>
      </c>
      <c r="E25" s="112">
        <v>125477145</v>
      </c>
      <c r="F25" s="113">
        <v>30258305</v>
      </c>
      <c r="G25" s="113">
        <v>89261337</v>
      </c>
      <c r="H25" s="4">
        <v>349</v>
      </c>
      <c r="I25" s="67" t="s">
        <v>41</v>
      </c>
      <c r="J25" s="42"/>
    </row>
    <row r="26" spans="2:10" ht="24" customHeight="1" x14ac:dyDescent="0.2">
      <c r="B26" s="66" t="s">
        <v>42</v>
      </c>
      <c r="C26" s="111">
        <v>91715430</v>
      </c>
      <c r="D26" s="112">
        <f t="shared" si="0"/>
        <v>198783842</v>
      </c>
      <c r="E26" s="112">
        <v>157682658</v>
      </c>
      <c r="F26" s="113">
        <v>41101184</v>
      </c>
      <c r="G26" s="113">
        <v>107068412</v>
      </c>
      <c r="H26" s="4">
        <v>519</v>
      </c>
      <c r="I26" s="67" t="s">
        <v>43</v>
      </c>
      <c r="J26" s="42"/>
    </row>
    <row r="27" spans="2:10" ht="24" customHeight="1" x14ac:dyDescent="0.2">
      <c r="B27" s="66" t="s">
        <v>44</v>
      </c>
      <c r="C27" s="111">
        <v>73451369</v>
      </c>
      <c r="D27" s="112">
        <f t="shared" si="0"/>
        <v>191679461</v>
      </c>
      <c r="E27" s="112">
        <v>152761143</v>
      </c>
      <c r="F27" s="113">
        <v>38918318</v>
      </c>
      <c r="G27" s="113">
        <v>118228092</v>
      </c>
      <c r="H27" s="4">
        <v>1653</v>
      </c>
      <c r="I27" s="67" t="s">
        <v>45</v>
      </c>
      <c r="J27" s="42"/>
    </row>
    <row r="28" spans="2:10" ht="24" customHeight="1" x14ac:dyDescent="0.2">
      <c r="B28" s="66" t="s">
        <v>93</v>
      </c>
      <c r="C28" s="111">
        <v>49374591</v>
      </c>
      <c r="D28" s="112">
        <f t="shared" si="0"/>
        <v>141052441</v>
      </c>
      <c r="E28" s="112">
        <v>112367328</v>
      </c>
      <c r="F28" s="113">
        <v>28685113</v>
      </c>
      <c r="G28" s="113">
        <v>91677850</v>
      </c>
      <c r="H28" s="4">
        <v>964</v>
      </c>
      <c r="I28" s="68" t="s">
        <v>83</v>
      </c>
      <c r="J28" s="42"/>
    </row>
    <row r="29" spans="2:10" ht="24" customHeight="1" x14ac:dyDescent="0.2">
      <c r="B29" s="69" t="s">
        <v>46</v>
      </c>
      <c r="C29" s="116">
        <v>77709487</v>
      </c>
      <c r="D29" s="117">
        <f>SUM(E29:F29)</f>
        <v>195100478</v>
      </c>
      <c r="E29" s="118">
        <v>155350379</v>
      </c>
      <c r="F29" s="119">
        <v>39750099</v>
      </c>
      <c r="G29" s="120">
        <v>117390991</v>
      </c>
      <c r="H29" s="6">
        <v>915</v>
      </c>
      <c r="I29" s="70" t="s">
        <v>21</v>
      </c>
      <c r="J29" s="42"/>
    </row>
    <row r="30" spans="2:10" ht="24" customHeight="1" x14ac:dyDescent="0.2">
      <c r="B30" s="71" t="s">
        <v>47</v>
      </c>
      <c r="C30" s="72">
        <f>SUM(C7:C29)</f>
        <v>1509674375</v>
      </c>
      <c r="D30" s="73">
        <f>SUM(D7:D29)</f>
        <v>2690319411</v>
      </c>
      <c r="E30" s="73">
        <f>SUM(E7:E29)</f>
        <v>2151290313</v>
      </c>
      <c r="F30" s="74">
        <f>SUM(F7:F29)</f>
        <v>539029098</v>
      </c>
      <c r="G30" s="74">
        <f>SUM(G7:G29)</f>
        <v>1213974041</v>
      </c>
      <c r="H30" s="75">
        <v>644</v>
      </c>
      <c r="I30" s="76" t="s">
        <v>47</v>
      </c>
      <c r="J30" s="42"/>
    </row>
    <row r="31" spans="2:10" ht="24" customHeight="1" x14ac:dyDescent="0.2">
      <c r="E31" s="77"/>
      <c r="F31" s="265" t="s">
        <v>114</v>
      </c>
      <c r="G31" s="265"/>
      <c r="H31" s="101"/>
    </row>
    <row r="32" spans="2:10" ht="12.75" customHeight="1" x14ac:dyDescent="0.2">
      <c r="D32" s="78"/>
    </row>
    <row r="33" spans="2:13" ht="18" customHeight="1" x14ac:dyDescent="0.2">
      <c r="B33" s="134" t="s">
        <v>110</v>
      </c>
      <c r="C33" s="135"/>
      <c r="D33" s="136"/>
      <c r="E33" s="136"/>
      <c r="F33" s="134"/>
      <c r="G33" s="134"/>
      <c r="H33" s="134"/>
    </row>
    <row r="34" spans="2:13" ht="15.75" customHeight="1" x14ac:dyDescent="0.2">
      <c r="C34" s="137" t="s">
        <v>104</v>
      </c>
      <c r="D34" s="239" t="s">
        <v>121</v>
      </c>
      <c r="E34" s="239"/>
      <c r="G34" s="2"/>
      <c r="H34" s="2"/>
    </row>
    <row r="35" spans="2:13" ht="12.75" customHeight="1" x14ac:dyDescent="0.2">
      <c r="D35" s="78"/>
    </row>
    <row r="36" spans="2:13" ht="12.75" customHeight="1" x14ac:dyDescent="0.2">
      <c r="D36" s="78"/>
      <c r="E36" s="77"/>
    </row>
    <row r="37" spans="2:13" ht="12.75" customHeight="1" x14ac:dyDescent="0.2">
      <c r="D37" s="78"/>
    </row>
    <row r="38" spans="2:13" ht="12.75" customHeight="1" x14ac:dyDescent="0.2">
      <c r="D38" s="78"/>
    </row>
    <row r="39" spans="2:13" ht="12.75" customHeight="1" x14ac:dyDescent="0.2">
      <c r="D39" s="78"/>
      <c r="E39" s="77"/>
    </row>
    <row r="40" spans="2:13" ht="12.75" customHeight="1" x14ac:dyDescent="0.2">
      <c r="D40" s="78"/>
    </row>
    <row r="41" spans="2:13" ht="12.75" customHeight="1" x14ac:dyDescent="0.2">
      <c r="D41" s="78"/>
    </row>
    <row r="42" spans="2:13" ht="12.75" customHeight="1" x14ac:dyDescent="0.2">
      <c r="D42" s="78"/>
      <c r="M42" s="77"/>
    </row>
    <row r="43" spans="2:13" ht="12.75" customHeight="1" x14ac:dyDescent="0.2">
      <c r="D43" s="78"/>
    </row>
    <row r="44" spans="2:13" ht="12.75" customHeight="1" x14ac:dyDescent="0.2">
      <c r="D44" s="78"/>
    </row>
    <row r="45" spans="2:13" ht="12.75" customHeight="1" x14ac:dyDescent="0.2">
      <c r="D45" s="78"/>
    </row>
    <row r="46" spans="2:13" ht="12.75" customHeight="1" x14ac:dyDescent="0.2">
      <c r="D46" s="78"/>
    </row>
    <row r="47" spans="2:13" ht="12.75" customHeight="1" x14ac:dyDescent="0.2">
      <c r="D47" s="78"/>
      <c r="E47" s="77"/>
    </row>
    <row r="48" spans="2:13" ht="12.75" customHeight="1" x14ac:dyDescent="0.2">
      <c r="D48" s="78"/>
    </row>
    <row r="49" spans="4:4" ht="12.75" customHeight="1" x14ac:dyDescent="0.2">
      <c r="D49" s="78"/>
    </row>
    <row r="50" spans="4:4" ht="12.75" customHeight="1" x14ac:dyDescent="0.2">
      <c r="D50" s="78"/>
    </row>
    <row r="51" spans="4:4" ht="12.75" customHeight="1" x14ac:dyDescent="0.2">
      <c r="D51" s="78"/>
    </row>
    <row r="52" spans="4:4" ht="12.75" customHeight="1" x14ac:dyDescent="0.2">
      <c r="D52" s="78"/>
    </row>
    <row r="53" spans="4:4" ht="12.75" customHeight="1" x14ac:dyDescent="0.2">
      <c r="D53" s="78"/>
    </row>
    <row r="54" spans="4:4" ht="12.75" customHeight="1" x14ac:dyDescent="0.2">
      <c r="D54" s="78"/>
    </row>
    <row r="55" spans="4:4" ht="12.75" customHeight="1" x14ac:dyDescent="0.2">
      <c r="D55" s="78"/>
    </row>
  </sheetData>
  <mergeCells count="5">
    <mergeCell ref="C3:C4"/>
    <mergeCell ref="D3:D4"/>
    <mergeCell ref="F31:G31"/>
    <mergeCell ref="G3:G4"/>
    <mergeCell ref="D34:E34"/>
  </mergeCells>
  <phoneticPr fontId="2"/>
  <hyperlinks>
    <hyperlink ref="D34" r:id="rId1" xr:uid="{00000000-0004-0000-0100-000000000000}"/>
    <hyperlink ref="C3:C4" r:id="rId2" display="基準財政収入額" xr:uid="{00000000-0004-0000-0100-000001000000}"/>
    <hyperlink ref="D3:D4" r:id="rId3" display="基準財政需要額 " xr:uid="{00000000-0004-0000-0100-000002000000}"/>
    <hyperlink ref="G3:G4" r:id="rId4" display="普通交付金" xr:uid="{00000000-0004-0000-0100-000003000000}"/>
    <hyperlink ref="F31:G31" r:id="rId5" display="※　財源不足額が生じていないため不交付となる。" xr:uid="{00000000-0004-0000-0100-000004000000}"/>
  </hyperlinks>
  <printOptions gridLinesSet="0"/>
  <pageMargins left="0.78740157480314965" right="0.78740157480314965" top="1.1811023622047245" bottom="0.78740157480314965" header="0.51181102362204722" footer="0.51181102362204722"/>
  <pageSetup paperSize="9" scale="69" firstPageNumber="4" fitToWidth="0" orientation="landscape" useFirstPageNumber="1" horizontalDpi="300" verticalDpi="3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C:\再調本\財調再調整収入需要.jsd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</vt:lpstr>
      <vt:lpstr>区別算定結果</vt:lpstr>
      <vt:lpstr>区別算定結果!Print_Area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調査部行財政担当課</dc:creator>
  <cp:lastModifiedBy>KUCHOKAI327</cp:lastModifiedBy>
  <cp:revision>46</cp:revision>
  <cp:lastPrinted>2025-07-30T04:12:25Z</cp:lastPrinted>
  <dcterms:created xsi:type="dcterms:W3CDTF">1998-06-16T00:50:34Z</dcterms:created>
  <dcterms:modified xsi:type="dcterms:W3CDTF">2025-07-30T04:24:28Z</dcterms:modified>
</cp:coreProperties>
</file>