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11235" activeTab="0"/>
  </bookViews>
  <sheets>
    <sheet name="28再調整" sheetId="1" r:id="rId1"/>
    <sheet name="区別算定結果" sheetId="2" r:id="rId2"/>
  </sheets>
  <definedNames>
    <definedName name="_xlnm.Print_Area" localSheetId="0">'28再調整'!$A$1:$O$50</definedName>
  </definedNames>
  <calcPr fullCalcOnLoad="1"/>
</workbook>
</file>

<file path=xl/sharedStrings.xml><?xml version="1.0" encoding="utf-8"?>
<sst xmlns="http://schemas.openxmlformats.org/spreadsheetml/2006/main" count="160" uniqueCount="131">
  <si>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</si>
  <si>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</si>
  <si>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</si>
  <si>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</si>
  <si>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</si>
  <si>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</si>
  <si>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</si>
  <si>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</si>
  <si>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</si>
  <si>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</si>
  <si>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</si>
  <si>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</si>
  <si>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</si>
  <si>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</si>
  <si>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</si>
  <si>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</si>
  <si>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</si>
  <si>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</si>
  <si>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</si>
  <si>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</si>
  <si>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</si>
  <si>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</si>
  <si>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</si>
  <si>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</si>
  <si>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</si>
  <si>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</si>
  <si>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</si>
  <si>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</si>
  <si>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</si>
  <si>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</si>
  <si>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</si>
  <si>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</si>
  <si>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</si>
  <si>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</si>
  <si>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</si>
  <si>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</si>
  <si>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</si>
  <si>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</si>
  <si>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</si>
  <si>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</si>
  <si>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</si>
  <si>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</si>
  <si>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</si>
  <si>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</si>
  <si>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</si>
  <si>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</si>
  <si>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</si>
  <si>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</si>
  <si>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</si>
  <si>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</si>
  <si>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</si>
  <si>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</si>
  <si>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</si>
  <si>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</si>
  <si>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</si>
  <si>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都区財政調整制度の概要：</t>
  </si>
  <si>
    <t>http://www.tokyo23city-kuchokai.jp/seido/gaiyo.html</t>
  </si>
  <si>
    <t>地方揮発油譲与税</t>
  </si>
  <si>
    <t xml:space="preserve">  </t>
  </si>
  <si>
    <t>（単位：千円）</t>
  </si>
  <si>
    <t>内</t>
  </si>
  <si>
    <t>訳</t>
  </si>
  <si>
    <t>区  分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</si>
  <si>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</si>
  <si>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</si>
  <si>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</si>
  <si>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</si>
  <si>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</si>
  <si>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</si>
  <si>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</si>
  <si>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</si>
  <si>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</si>
  <si>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</si>
  <si>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</si>
  <si>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</si>
  <si>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</si>
  <si>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</si>
  <si>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</si>
  <si>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</si>
  <si>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</si>
  <si>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</si>
  <si>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</si>
  <si>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</si>
  <si>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</si>
  <si>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</si>
  <si>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</si>
  <si>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</si>
  <si>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</si>
  <si>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</si>
  <si>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</si>
  <si>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</si>
  <si>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</si>
  <si>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</si>
  <si>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</si>
  <si>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</si>
  <si>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</si>
  <si>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</si>
  <si>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</si>
  <si>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</si>
  <si>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</si>
  <si>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</si>
  <si>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</si>
  <si>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</si>
  <si>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</si>
  <si>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</si>
  <si>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</si>
  <si>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</si>
  <si>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</si>
  <si>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</si>
  <si>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</si>
  <si>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△</t>
  </si>
  <si>
    <t>特交加算</t>
  </si>
  <si>
    <t>※    0</t>
  </si>
  <si>
    <t>△</t>
  </si>
  <si>
    <t>-</t>
  </si>
  <si>
    <t>平成２８年度　　都　区　財　政　調　整　　（　当初算定対比　）</t>
  </si>
  <si>
    <t>再 調 整</t>
  </si>
  <si>
    <t>当 初 算 定</t>
  </si>
  <si>
    <t>調　整　税</t>
  </si>
  <si>
    <t>地方特例交付金</t>
  </si>
  <si>
    <t>特別区民税特例加減算額</t>
  </si>
  <si>
    <t>地方消費税交付金特例加算額</t>
  </si>
  <si>
    <t>平 成 28 年 度</t>
  </si>
  <si>
    <t/>
  </si>
  <si>
    <t>－</t>
  </si>
  <si>
    <t>注：用語の説明等については、下記「都区財調制度の概要」ページを参照してください（下線のある青字部分をクリックするとリンク先のページが開きます）。</t>
  </si>
  <si>
    <t>平成28年度　都区財政調整再調整　区別算定結果</t>
  </si>
  <si>
    <t>基準財政収入額</t>
  </si>
  <si>
    <t>基準財政需要額</t>
  </si>
  <si>
    <t>普　通　交　付　金</t>
  </si>
  <si>
    <t>　※　財源不足額が生じていないため不交付となる。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</si>
</sst>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  <numFmt numFmtId="196" formatCode="#,##0;[Red]&quot;△&quot;#,##0"/>
  </numFmts>
  <fonts count="59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10.45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>
      <alignment/>
      <protection/>
    </xf>
    <xf numFmtId="0" fontId="5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80" fontId="3" fillId="0" borderId="14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78" fontId="2" fillId="33" borderId="21" xfId="49" applyNumberFormat="1" applyFont="1" applyFill="1" applyBorder="1" applyAlignment="1">
      <alignment vertical="center"/>
    </xf>
    <xf numFmtId="180" fontId="3" fillId="0" borderId="33" xfId="49" applyNumberFormat="1" applyFont="1" applyBorder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textRotation="255"/>
    </xf>
    <xf numFmtId="0" fontId="3" fillId="0" borderId="42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 textRotation="255"/>
    </xf>
    <xf numFmtId="194" fontId="12" fillId="0" borderId="0" xfId="0" applyNumberFormat="1" applyFont="1" applyAlignment="1">
      <alignment vertical="center"/>
    </xf>
    <xf numFmtId="194" fontId="12" fillId="0" borderId="0" xfId="0" applyNumberFormat="1" applyFont="1" applyAlignment="1">
      <alignment horizontal="center" vertical="center"/>
    </xf>
    <xf numFmtId="194" fontId="12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94" fontId="14" fillId="0" borderId="0" xfId="0" applyNumberFormat="1" applyFont="1" applyAlignment="1">
      <alignment horizontal="left" vertical="center"/>
    </xf>
    <xf numFmtId="19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194" fontId="16" fillId="0" borderId="43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94" fontId="16" fillId="0" borderId="46" xfId="0" applyNumberFormat="1" applyFont="1" applyBorder="1" applyAlignment="1">
      <alignment horizontal="distributed" vertical="center"/>
    </xf>
    <xf numFmtId="194" fontId="17" fillId="0" borderId="47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indent="2"/>
    </xf>
    <xf numFmtId="0" fontId="16" fillId="0" borderId="50" xfId="0" applyFont="1" applyBorder="1" applyAlignment="1">
      <alignment horizontal="center"/>
    </xf>
    <xf numFmtId="194" fontId="16" fillId="0" borderId="48" xfId="0" applyNumberFormat="1" applyFont="1" applyBorder="1" applyAlignment="1">
      <alignment horizontal="center" vertical="center"/>
    </xf>
    <xf numFmtId="194" fontId="16" fillId="0" borderId="51" xfId="0" applyNumberFormat="1" applyFont="1" applyBorder="1" applyAlignment="1">
      <alignment horizontal="center" vertical="center"/>
    </xf>
    <xf numFmtId="194" fontId="16" fillId="0" borderId="52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distributed"/>
    </xf>
    <xf numFmtId="194" fontId="17" fillId="0" borderId="50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/>
    </xf>
    <xf numFmtId="0" fontId="16" fillId="0" borderId="53" xfId="0" applyFont="1" applyBorder="1" applyAlignment="1">
      <alignment horizontal="left" indent="2"/>
    </xf>
    <xf numFmtId="0" fontId="16" fillId="0" borderId="54" xfId="0" applyFont="1" applyBorder="1" applyAlignment="1">
      <alignment horizontal="left" indent="2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194" fontId="16" fillId="0" borderId="56" xfId="0" applyNumberFormat="1" applyFont="1" applyBorder="1" applyAlignment="1">
      <alignment horizontal="right" vertical="center"/>
    </xf>
    <xf numFmtId="194" fontId="16" fillId="0" borderId="57" xfId="0" applyNumberFormat="1" applyFont="1" applyBorder="1" applyAlignment="1">
      <alignment horizontal="right" vertical="center"/>
    </xf>
    <xf numFmtId="194" fontId="16" fillId="0" borderId="44" xfId="0" applyNumberFormat="1" applyFont="1" applyBorder="1" applyAlignment="1">
      <alignment horizontal="right" vertical="center"/>
    </xf>
    <xf numFmtId="195" fontId="16" fillId="0" borderId="58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194" fontId="16" fillId="0" borderId="60" xfId="0" applyNumberFormat="1" applyFont="1" applyBorder="1" applyAlignment="1">
      <alignment horizontal="right" vertical="center"/>
    </xf>
    <xf numFmtId="194" fontId="16" fillId="0" borderId="61" xfId="0" applyNumberFormat="1" applyFont="1" applyBorder="1" applyAlignment="1">
      <alignment horizontal="right" vertical="center"/>
    </xf>
    <xf numFmtId="194" fontId="16" fillId="0" borderId="62" xfId="0" applyNumberFormat="1" applyFont="1" applyBorder="1" applyAlignment="1">
      <alignment horizontal="right" vertical="center"/>
    </xf>
    <xf numFmtId="194" fontId="16" fillId="0" borderId="63" xfId="0" applyNumberFormat="1" applyFont="1" applyBorder="1" applyAlignment="1">
      <alignment horizontal="right" vertical="center"/>
    </xf>
    <xf numFmtId="194" fontId="16" fillId="0" borderId="64" xfId="0" applyNumberFormat="1" applyFont="1" applyBorder="1" applyAlignment="1">
      <alignment horizontal="right" vertical="center"/>
    </xf>
    <xf numFmtId="195" fontId="16" fillId="0" borderId="65" xfId="0" applyNumberFormat="1" applyFont="1" applyBorder="1" applyAlignment="1">
      <alignment horizontal="center" vertical="center"/>
    </xf>
    <xf numFmtId="194" fontId="16" fillId="0" borderId="66" xfId="0" applyNumberFormat="1" applyFont="1" applyBorder="1" applyAlignment="1">
      <alignment horizontal="right" vertical="center"/>
    </xf>
    <xf numFmtId="194" fontId="16" fillId="0" borderId="67" xfId="0" applyNumberFormat="1" applyFont="1" applyBorder="1" applyAlignment="1">
      <alignment horizontal="right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194" fontId="16" fillId="0" borderId="71" xfId="0" applyNumberFormat="1" applyFont="1" applyBorder="1" applyAlignment="1">
      <alignment horizontal="right" vertical="center"/>
    </xf>
    <xf numFmtId="0" fontId="16" fillId="0" borderId="72" xfId="0" applyFont="1" applyBorder="1" applyAlignment="1">
      <alignment horizontal="center" vertical="center"/>
    </xf>
    <xf numFmtId="194" fontId="16" fillId="0" borderId="73" xfId="0" applyNumberFormat="1" applyFont="1" applyBorder="1" applyAlignment="1">
      <alignment horizontal="right" vertical="center"/>
    </xf>
    <xf numFmtId="194" fontId="16" fillId="0" borderId="74" xfId="0" applyNumberFormat="1" applyFont="1" applyBorder="1" applyAlignment="1">
      <alignment horizontal="right" vertical="center"/>
    </xf>
    <xf numFmtId="194" fontId="16" fillId="0" borderId="75" xfId="0" applyNumberFormat="1" applyFont="1" applyBorder="1" applyAlignment="1">
      <alignment horizontal="right" vertical="center"/>
    </xf>
    <xf numFmtId="194" fontId="16" fillId="0" borderId="52" xfId="0" applyNumberFormat="1" applyFont="1" applyBorder="1" applyAlignment="1">
      <alignment horizontal="right" vertical="center"/>
    </xf>
    <xf numFmtId="0" fontId="16" fillId="0" borderId="76" xfId="0" applyFont="1" applyBorder="1" applyAlignment="1">
      <alignment horizontal="center" vertical="center"/>
    </xf>
    <xf numFmtId="194" fontId="16" fillId="0" borderId="77" xfId="0" applyNumberFormat="1" applyFont="1" applyBorder="1" applyAlignment="1">
      <alignment horizontal="right" vertical="center"/>
    </xf>
    <xf numFmtId="194" fontId="16" fillId="0" borderId="54" xfId="0" applyNumberFormat="1" applyFont="1" applyBorder="1" applyAlignment="1">
      <alignment horizontal="right" vertical="center"/>
    </xf>
    <xf numFmtId="194" fontId="16" fillId="0" borderId="78" xfId="0" applyNumberFormat="1" applyFont="1" applyBorder="1" applyAlignment="1">
      <alignment horizontal="right" vertical="center"/>
    </xf>
    <xf numFmtId="195" fontId="16" fillId="0" borderId="79" xfId="0" applyNumberFormat="1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194" fontId="16" fillId="0" borderId="81" xfId="0" applyNumberFormat="1" applyFont="1" applyBorder="1" applyAlignment="1">
      <alignment horizontal="right" vertical="center"/>
    </xf>
    <xf numFmtId="194" fontId="16" fillId="0" borderId="82" xfId="0" applyNumberFormat="1" applyFont="1" applyBorder="1" applyAlignment="1">
      <alignment horizontal="right" vertical="center"/>
    </xf>
    <xf numFmtId="195" fontId="16" fillId="0" borderId="83" xfId="0" applyNumberFormat="1" applyFont="1" applyBorder="1" applyAlignment="1">
      <alignment horizontal="center" vertical="center"/>
    </xf>
    <xf numFmtId="194" fontId="16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30" xfId="0" applyFont="1" applyFill="1" applyBorder="1" applyAlignment="1">
      <alignment vertical="center"/>
    </xf>
    <xf numFmtId="178" fontId="3" fillId="33" borderId="33" xfId="49" applyNumberFormat="1" applyFont="1" applyFill="1" applyBorder="1" applyAlignment="1">
      <alignment horizontal="right" vertical="center"/>
    </xf>
    <xf numFmtId="178" fontId="3" fillId="33" borderId="21" xfId="49" applyNumberFormat="1" applyFont="1" applyFill="1" applyBorder="1" applyAlignment="1">
      <alignment horizontal="right" vertical="center"/>
    </xf>
    <xf numFmtId="178" fontId="2" fillId="0" borderId="21" xfId="49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91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97" xfId="0" applyFont="1" applyFill="1" applyBorder="1" applyAlignment="1">
      <alignment horizontal="center" vertical="center" textRotation="255"/>
    </xf>
    <xf numFmtId="9" fontId="3" fillId="0" borderId="38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7" fillId="0" borderId="0" xfId="43" applyAlignment="1" applyProtection="1">
      <alignment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0" fontId="58" fillId="0" borderId="21" xfId="49" applyNumberFormat="1" applyFont="1" applyBorder="1" applyAlignment="1">
      <alignment horizontal="center" vertical="center"/>
    </xf>
    <xf numFmtId="0" fontId="38" fillId="0" borderId="0" xfId="43" applyFont="1" applyAlignment="1" applyProtection="1">
      <alignment shrinkToFit="1"/>
      <protection/>
    </xf>
    <xf numFmtId="0" fontId="39" fillId="0" borderId="0" xfId="0" applyFont="1" applyAlignment="1">
      <alignment shrinkToFit="1"/>
    </xf>
    <xf numFmtId="0" fontId="13" fillId="0" borderId="0" xfId="0" applyFont="1" applyAlignment="1">
      <alignment horizontal="center" vertical="center"/>
    </xf>
    <xf numFmtId="0" fontId="13" fillId="0" borderId="99" xfId="0" applyFont="1" applyBorder="1" applyAlignment="1">
      <alignment horizontal="distributed" vertical="center" indent="1"/>
    </xf>
    <xf numFmtId="0" fontId="13" fillId="0" borderId="100" xfId="0" applyFont="1" applyBorder="1" applyAlignment="1">
      <alignment horizontal="distributed" vertical="center" indent="1"/>
    </xf>
    <xf numFmtId="0" fontId="40" fillId="0" borderId="0" xfId="0" applyFont="1" applyAlignment="1">
      <alignment/>
    </xf>
    <xf numFmtId="0" fontId="13" fillId="0" borderId="51" xfId="0" applyFont="1" applyBorder="1" applyAlignment="1">
      <alignment horizontal="distributed" vertical="center" indent="1"/>
    </xf>
    <xf numFmtId="0" fontId="13" fillId="0" borderId="52" xfId="0" applyFont="1" applyBorder="1" applyAlignment="1">
      <alignment horizontal="distributed" vertical="center" inden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zoomScalePageLayoutView="0" workbookViewId="0" topLeftCell="A1">
      <selection activeCell="I54" sqref="A54:I54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62" t="s">
        <v>115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</row>
    <row r="2" spans="1:15" ht="23.25" customHeight="1" thickBot="1">
      <c r="A2" s="2" t="s">
        <v>45</v>
      </c>
      <c r="D2" s="40"/>
      <c r="E2" s="40"/>
      <c r="L2" s="3"/>
      <c r="M2" s="3" t="s">
        <v>41</v>
      </c>
      <c r="N2" s="3"/>
      <c r="O2" s="3"/>
    </row>
    <row r="3" spans="1:16" ht="26.25" customHeight="1">
      <c r="A3" s="144" t="s">
        <v>0</v>
      </c>
      <c r="B3" s="145"/>
      <c r="C3" s="145"/>
      <c r="D3" s="145"/>
      <c r="E3" s="145"/>
      <c r="F3" s="146"/>
      <c r="G3" s="144" t="s">
        <v>122</v>
      </c>
      <c r="H3" s="164"/>
      <c r="I3" s="163" t="s">
        <v>122</v>
      </c>
      <c r="J3" s="164"/>
      <c r="K3" s="163" t="s">
        <v>1</v>
      </c>
      <c r="L3" s="164"/>
      <c r="M3" s="163" t="s">
        <v>2</v>
      </c>
      <c r="N3" s="164"/>
      <c r="O3" s="176" t="s">
        <v>3</v>
      </c>
      <c r="P3" s="4"/>
    </row>
    <row r="4" spans="1:16" ht="26.25" customHeight="1" thickBot="1">
      <c r="A4" s="147"/>
      <c r="B4" s="148"/>
      <c r="C4" s="148"/>
      <c r="D4" s="148"/>
      <c r="E4" s="148"/>
      <c r="F4" s="149"/>
      <c r="G4" s="147" t="s">
        <v>116</v>
      </c>
      <c r="H4" s="166"/>
      <c r="I4" s="165" t="s">
        <v>117</v>
      </c>
      <c r="J4" s="166"/>
      <c r="K4" s="165" t="s">
        <v>4</v>
      </c>
      <c r="L4" s="166"/>
      <c r="M4" s="165" t="s">
        <v>5</v>
      </c>
      <c r="N4" s="166"/>
      <c r="O4" s="177"/>
      <c r="P4" s="4"/>
    </row>
    <row r="5" spans="1:16" ht="24.75" customHeight="1">
      <c r="A5" s="150" t="s">
        <v>18</v>
      </c>
      <c r="B5" s="179" t="s">
        <v>118</v>
      </c>
      <c r="C5" s="5"/>
      <c r="D5" s="143" t="s">
        <v>19</v>
      </c>
      <c r="E5" s="143"/>
      <c r="F5" s="6"/>
      <c r="G5" s="7"/>
      <c r="H5" s="8">
        <v>1170018843</v>
      </c>
      <c r="I5" s="5"/>
      <c r="J5" s="8">
        <v>1168746000</v>
      </c>
      <c r="K5" s="66" t="s">
        <v>58</v>
      </c>
      <c r="L5" s="8">
        <v>1272843</v>
      </c>
      <c r="M5" s="66" t="s">
        <v>58</v>
      </c>
      <c r="N5" s="9">
        <v>0.1</v>
      </c>
      <c r="O5" s="10"/>
      <c r="P5" s="4"/>
    </row>
    <row r="6" spans="1:16" ht="24.75" customHeight="1">
      <c r="A6" s="151"/>
      <c r="B6" s="170"/>
      <c r="C6" s="11"/>
      <c r="D6" s="141" t="s">
        <v>20</v>
      </c>
      <c r="E6" s="141"/>
      <c r="F6" s="12"/>
      <c r="G6" s="13"/>
      <c r="H6" s="14">
        <v>621427142</v>
      </c>
      <c r="I6" s="11"/>
      <c r="J6" s="14">
        <v>600458000</v>
      </c>
      <c r="K6" s="50" t="s">
        <v>58</v>
      </c>
      <c r="L6" s="14">
        <v>20969142</v>
      </c>
      <c r="M6" s="50" t="s">
        <v>58</v>
      </c>
      <c r="N6" s="15">
        <v>3.5</v>
      </c>
      <c r="O6" s="10"/>
      <c r="P6" s="4"/>
    </row>
    <row r="7" spans="1:15" ht="24.75" customHeight="1">
      <c r="A7" s="151"/>
      <c r="B7" s="170"/>
      <c r="C7" s="11"/>
      <c r="D7" s="141" t="s">
        <v>21</v>
      </c>
      <c r="E7" s="141"/>
      <c r="F7" s="12"/>
      <c r="G7" s="13"/>
      <c r="H7" s="14">
        <v>10019</v>
      </c>
      <c r="I7" s="11"/>
      <c r="J7" s="14">
        <v>10000</v>
      </c>
      <c r="K7" s="50" t="s">
        <v>58</v>
      </c>
      <c r="L7" s="14">
        <v>19</v>
      </c>
      <c r="M7" s="50" t="s">
        <v>58</v>
      </c>
      <c r="N7" s="15">
        <v>0.2</v>
      </c>
      <c r="O7" s="10"/>
    </row>
    <row r="8" spans="1:15" ht="24.75" customHeight="1" hidden="1">
      <c r="A8" s="151"/>
      <c r="B8" s="170"/>
      <c r="C8" s="11"/>
      <c r="D8" s="141" t="s">
        <v>22</v>
      </c>
      <c r="E8" s="141"/>
      <c r="F8" s="12"/>
      <c r="G8" s="13"/>
      <c r="H8" s="14">
        <v>0</v>
      </c>
      <c r="I8" s="11"/>
      <c r="J8" s="14">
        <v>0</v>
      </c>
      <c r="K8" s="50" t="s">
        <v>58</v>
      </c>
      <c r="L8" s="14">
        <v>0</v>
      </c>
      <c r="M8" s="50" t="s">
        <v>58</v>
      </c>
      <c r="N8" s="15" t="s">
        <v>123</v>
      </c>
      <c r="O8" s="10"/>
    </row>
    <row r="9" spans="1:15" ht="24.75" customHeight="1" hidden="1">
      <c r="A9" s="151"/>
      <c r="B9" s="170"/>
      <c r="C9" s="11"/>
      <c r="D9" s="141" t="s">
        <v>23</v>
      </c>
      <c r="E9" s="141"/>
      <c r="F9" s="12"/>
      <c r="G9" s="13"/>
      <c r="H9" s="14">
        <v>0</v>
      </c>
      <c r="I9" s="11"/>
      <c r="J9" s="14">
        <v>0</v>
      </c>
      <c r="K9" s="50" t="s">
        <v>58</v>
      </c>
      <c r="L9" s="14">
        <v>0</v>
      </c>
      <c r="M9" s="50" t="s">
        <v>58</v>
      </c>
      <c r="N9" s="15" t="s">
        <v>123</v>
      </c>
      <c r="O9" s="10"/>
    </row>
    <row r="10" spans="1:15" ht="24.75" customHeight="1">
      <c r="A10" s="151"/>
      <c r="B10" s="171"/>
      <c r="C10" s="153" t="s">
        <v>15</v>
      </c>
      <c r="D10" s="140"/>
      <c r="E10" s="140"/>
      <c r="F10" s="154"/>
      <c r="G10" s="13"/>
      <c r="H10" s="14">
        <v>1791456004</v>
      </c>
      <c r="I10" s="11"/>
      <c r="J10" s="14">
        <v>1769214000</v>
      </c>
      <c r="K10" s="50" t="s">
        <v>58</v>
      </c>
      <c r="L10" s="14">
        <v>22242004</v>
      </c>
      <c r="M10" s="50" t="s">
        <v>58</v>
      </c>
      <c r="N10" s="15">
        <v>1.3</v>
      </c>
      <c r="O10" s="10"/>
    </row>
    <row r="11" spans="1:15" ht="24.75" customHeight="1">
      <c r="A11" s="151"/>
      <c r="B11" s="180" t="s">
        <v>24</v>
      </c>
      <c r="C11" s="180"/>
      <c r="D11" s="180"/>
      <c r="E11" s="180"/>
      <c r="F11" s="180"/>
      <c r="G11" s="172">
        <v>0.55</v>
      </c>
      <c r="H11" s="173"/>
      <c r="I11" s="178">
        <v>0.55</v>
      </c>
      <c r="J11" s="173"/>
      <c r="K11" s="153" t="s">
        <v>42</v>
      </c>
      <c r="L11" s="175"/>
      <c r="M11" s="153" t="s">
        <v>42</v>
      </c>
      <c r="N11" s="175"/>
      <c r="O11" s="10"/>
    </row>
    <row r="12" spans="1:15" ht="24.75" customHeight="1">
      <c r="A12" s="151"/>
      <c r="B12" s="153" t="s">
        <v>25</v>
      </c>
      <c r="C12" s="140"/>
      <c r="D12" s="140"/>
      <c r="E12" s="140"/>
      <c r="F12" s="154"/>
      <c r="G12" s="46"/>
      <c r="H12" s="14">
        <f>ROUND(H10*G11,0)</f>
        <v>985300802</v>
      </c>
      <c r="I12" s="56"/>
      <c r="J12" s="14">
        <f>ROUND(J10*I11,0)</f>
        <v>973067700</v>
      </c>
      <c r="K12" s="50" t="str">
        <f aca="true" t="shared" si="0" ref="K12:K41">IF(L12&lt;0,"△","  ")</f>
        <v>  </v>
      </c>
      <c r="L12" s="14">
        <f>H12-J12</f>
        <v>12233102</v>
      </c>
      <c r="M12" s="50" t="str">
        <f aca="true" t="shared" si="1" ref="M12:M41">IF(N12&lt;0,"△","  ")</f>
        <v>  </v>
      </c>
      <c r="N12" s="15">
        <f aca="true" t="shared" si="2" ref="N12:N46">IF(AND(H12&lt;&gt;0,J12&lt;&gt;0),ROUND((H12-J12)/J12*100,1),IF(AND(H12&lt;&gt;0,J12=0),"皆増",IF(AND(H12=0,J12&lt;&gt;0),"皆減","")))</f>
        <v>1.3</v>
      </c>
      <c r="O12" s="10"/>
    </row>
    <row r="13" spans="1:15" ht="24.75" customHeight="1">
      <c r="A13" s="151"/>
      <c r="B13" s="184" t="s">
        <v>26</v>
      </c>
      <c r="C13" s="185"/>
      <c r="D13" s="185"/>
      <c r="E13" s="185"/>
      <c r="F13" s="186"/>
      <c r="G13" s="47" t="s">
        <v>58</v>
      </c>
      <c r="H13" s="14">
        <v>2503397</v>
      </c>
      <c r="I13" s="56"/>
      <c r="J13" s="14">
        <v>2503397</v>
      </c>
      <c r="K13" s="50" t="str">
        <f t="shared" si="0"/>
        <v>  </v>
      </c>
      <c r="L13" s="14">
        <f>H13-J13</f>
        <v>0</v>
      </c>
      <c r="M13" s="153" t="s">
        <v>44</v>
      </c>
      <c r="N13" s="175"/>
      <c r="O13" s="10"/>
    </row>
    <row r="14" spans="1:15" ht="24.75" customHeight="1">
      <c r="A14" s="151"/>
      <c r="B14" s="155" t="s">
        <v>50</v>
      </c>
      <c r="C14" s="156"/>
      <c r="D14" s="156"/>
      <c r="E14" s="156"/>
      <c r="F14" s="12" t="s">
        <v>43</v>
      </c>
      <c r="G14" s="46"/>
      <c r="H14" s="16">
        <f>H12+H13</f>
        <v>987804199</v>
      </c>
      <c r="I14" s="56"/>
      <c r="J14" s="16">
        <f>J12+J13</f>
        <v>975571097</v>
      </c>
      <c r="K14" s="61" t="str">
        <f t="shared" si="0"/>
        <v>  </v>
      </c>
      <c r="L14" s="16">
        <f>L12+L13</f>
        <v>12233102</v>
      </c>
      <c r="M14" s="50" t="str">
        <f t="shared" si="1"/>
        <v>  </v>
      </c>
      <c r="N14" s="15">
        <f t="shared" si="2"/>
        <v>1.3</v>
      </c>
      <c r="O14" s="10"/>
    </row>
    <row r="15" spans="1:15" ht="24.75" customHeight="1">
      <c r="A15" s="151"/>
      <c r="B15" s="157" t="s">
        <v>27</v>
      </c>
      <c r="C15" s="17"/>
      <c r="D15" s="181" t="s">
        <v>49</v>
      </c>
      <c r="E15" s="18" t="s">
        <v>46</v>
      </c>
      <c r="F15" s="19"/>
      <c r="G15" s="46"/>
      <c r="H15" s="16">
        <f>ROUND(H14*95/100,0)</f>
        <v>938413989</v>
      </c>
      <c r="I15" s="56"/>
      <c r="J15" s="16">
        <f>ROUND(J14*95/100,0)</f>
        <v>926792542</v>
      </c>
      <c r="K15" s="61" t="str">
        <f t="shared" si="0"/>
        <v>  </v>
      </c>
      <c r="L15" s="16">
        <f>H15-J15</f>
        <v>11621447</v>
      </c>
      <c r="M15" s="50" t="str">
        <f t="shared" si="1"/>
        <v>  </v>
      </c>
      <c r="N15" s="15">
        <f t="shared" si="2"/>
        <v>1.3</v>
      </c>
      <c r="O15" s="10"/>
    </row>
    <row r="16" spans="1:15" ht="24.75" customHeight="1" thickBot="1">
      <c r="A16" s="152"/>
      <c r="B16" s="158"/>
      <c r="C16" s="20"/>
      <c r="D16" s="182" t="s">
        <v>48</v>
      </c>
      <c r="E16" s="183" t="s">
        <v>47</v>
      </c>
      <c r="F16" s="19"/>
      <c r="G16" s="48"/>
      <c r="H16" s="21">
        <f>+H14-H15</f>
        <v>49390210</v>
      </c>
      <c r="I16" s="57"/>
      <c r="J16" s="21">
        <f>+J14-J15</f>
        <v>48778555</v>
      </c>
      <c r="K16" s="62" t="str">
        <f t="shared" si="0"/>
        <v>  </v>
      </c>
      <c r="L16" s="21">
        <f>H16-J16</f>
        <v>611655</v>
      </c>
      <c r="M16" s="67" t="str">
        <f t="shared" si="1"/>
        <v>  </v>
      </c>
      <c r="N16" s="22">
        <f t="shared" si="2"/>
        <v>1.3</v>
      </c>
      <c r="O16" s="23"/>
    </row>
    <row r="17" spans="1:15" ht="24.75" customHeight="1">
      <c r="A17" s="24"/>
      <c r="B17" s="180" t="s">
        <v>51</v>
      </c>
      <c r="C17" s="180"/>
      <c r="D17" s="180"/>
      <c r="E17" s="180"/>
      <c r="F17" s="25" t="s">
        <v>6</v>
      </c>
      <c r="G17" s="49"/>
      <c r="H17" s="26">
        <v>1142928026</v>
      </c>
      <c r="I17" s="58"/>
      <c r="J17" s="26">
        <v>1142928026</v>
      </c>
      <c r="K17" s="63" t="str">
        <f t="shared" si="0"/>
        <v>  </v>
      </c>
      <c r="L17" s="26">
        <f>L35+L37</f>
        <v>0</v>
      </c>
      <c r="M17" s="68" t="str">
        <f t="shared" si="1"/>
        <v>  </v>
      </c>
      <c r="N17" s="28">
        <f t="shared" si="2"/>
        <v>0</v>
      </c>
      <c r="O17" s="29"/>
    </row>
    <row r="18" spans="1:15" ht="24.75" customHeight="1">
      <c r="A18" s="30"/>
      <c r="B18" s="157" t="s">
        <v>28</v>
      </c>
      <c r="C18" s="31"/>
      <c r="D18" s="141" t="s">
        <v>8</v>
      </c>
      <c r="E18" s="141"/>
      <c r="F18" s="12"/>
      <c r="G18" s="46"/>
      <c r="H18" s="14">
        <v>797131297</v>
      </c>
      <c r="I18" s="56"/>
      <c r="J18" s="14">
        <v>797131297</v>
      </c>
      <c r="K18" s="50" t="str">
        <f t="shared" si="0"/>
        <v>  </v>
      </c>
      <c r="L18" s="14">
        <f>H18-J18</f>
        <v>0</v>
      </c>
      <c r="M18" s="50" t="str">
        <f t="shared" si="1"/>
        <v>  </v>
      </c>
      <c r="N18" s="15">
        <f t="shared" si="2"/>
        <v>0</v>
      </c>
      <c r="O18" s="10"/>
    </row>
    <row r="19" spans="1:15" ht="24.75" customHeight="1">
      <c r="A19" s="30"/>
      <c r="B19" s="170"/>
      <c r="C19" s="31"/>
      <c r="D19" s="141" t="s">
        <v>9</v>
      </c>
      <c r="E19" s="141"/>
      <c r="F19" s="12"/>
      <c r="G19" s="46"/>
      <c r="H19" s="14">
        <v>3075897</v>
      </c>
      <c r="I19" s="56"/>
      <c r="J19" s="14">
        <v>3075897</v>
      </c>
      <c r="K19" s="50" t="str">
        <f t="shared" si="0"/>
        <v>  </v>
      </c>
      <c r="L19" s="14">
        <f>H19-J19</f>
        <v>0</v>
      </c>
      <c r="M19" s="50" t="str">
        <f t="shared" si="1"/>
        <v>  </v>
      </c>
      <c r="N19" s="15">
        <f t="shared" si="2"/>
        <v>0</v>
      </c>
      <c r="O19" s="10"/>
    </row>
    <row r="20" spans="1:15" ht="24.75" customHeight="1">
      <c r="A20" s="30"/>
      <c r="B20" s="170"/>
      <c r="C20" s="31"/>
      <c r="D20" s="141" t="s">
        <v>10</v>
      </c>
      <c r="E20" s="141"/>
      <c r="F20" s="12"/>
      <c r="G20" s="46"/>
      <c r="H20" s="14">
        <v>68896042</v>
      </c>
      <c r="I20" s="56"/>
      <c r="J20" s="14">
        <v>68896042</v>
      </c>
      <c r="K20" s="50" t="str">
        <f t="shared" si="0"/>
        <v>  </v>
      </c>
      <c r="L20" s="14">
        <f>H20-J20</f>
        <v>0</v>
      </c>
      <c r="M20" s="50" t="str">
        <f t="shared" si="1"/>
        <v>  </v>
      </c>
      <c r="N20" s="15">
        <f t="shared" si="2"/>
        <v>0</v>
      </c>
      <c r="O20" s="10"/>
    </row>
    <row r="21" spans="1:15" ht="24.75" customHeight="1">
      <c r="A21" s="30"/>
      <c r="B21" s="170"/>
      <c r="C21" s="31"/>
      <c r="D21" s="141" t="s">
        <v>29</v>
      </c>
      <c r="E21" s="141"/>
      <c r="F21" s="12"/>
      <c r="G21" s="46"/>
      <c r="H21" s="14">
        <v>0</v>
      </c>
      <c r="I21" s="56"/>
      <c r="J21" s="14">
        <v>0</v>
      </c>
      <c r="K21" s="50" t="str">
        <f t="shared" si="0"/>
        <v>  </v>
      </c>
      <c r="L21" s="14">
        <f>H21-J21</f>
        <v>0</v>
      </c>
      <c r="M21" s="50" t="str">
        <f t="shared" si="1"/>
        <v>  </v>
      </c>
      <c r="N21" s="15">
        <f t="shared" si="2"/>
      </c>
      <c r="O21" s="10"/>
    </row>
    <row r="22" spans="1:15" ht="24.75" customHeight="1">
      <c r="A22" s="30"/>
      <c r="B22" s="171"/>
      <c r="C22" s="11"/>
      <c r="D22" s="140" t="s">
        <v>30</v>
      </c>
      <c r="E22" s="140"/>
      <c r="F22" s="12"/>
      <c r="G22" s="46"/>
      <c r="H22" s="14">
        <v>869103236</v>
      </c>
      <c r="I22" s="56"/>
      <c r="J22" s="14">
        <v>869103236</v>
      </c>
      <c r="K22" s="50" t="str">
        <f t="shared" si="0"/>
        <v>  </v>
      </c>
      <c r="L22" s="14">
        <f>SUM(L18:L21)</f>
        <v>0</v>
      </c>
      <c r="M22" s="50" t="str">
        <f t="shared" si="1"/>
        <v>  </v>
      </c>
      <c r="N22" s="15">
        <f t="shared" si="2"/>
        <v>0</v>
      </c>
      <c r="O22" s="10"/>
    </row>
    <row r="23" spans="1:15" ht="24.75" customHeight="1">
      <c r="A23" s="30"/>
      <c r="B23" s="11"/>
      <c r="C23" s="141" t="s">
        <v>31</v>
      </c>
      <c r="D23" s="141"/>
      <c r="E23" s="141"/>
      <c r="F23" s="12"/>
      <c r="G23" s="46"/>
      <c r="H23" s="14">
        <v>4498312</v>
      </c>
      <c r="I23" s="56"/>
      <c r="J23" s="14">
        <v>4498312</v>
      </c>
      <c r="K23" s="50" t="str">
        <f t="shared" si="0"/>
        <v>  </v>
      </c>
      <c r="L23" s="14">
        <f aca="true" t="shared" si="3" ref="L23:L29">H23-J23</f>
        <v>0</v>
      </c>
      <c r="M23" s="50" t="str">
        <f t="shared" si="1"/>
        <v>  </v>
      </c>
      <c r="N23" s="15">
        <f t="shared" si="2"/>
        <v>0</v>
      </c>
      <c r="O23" s="10"/>
    </row>
    <row r="24" spans="1:16" ht="24.75" customHeight="1">
      <c r="A24" s="32"/>
      <c r="B24" s="11"/>
      <c r="C24" s="141" t="s">
        <v>11</v>
      </c>
      <c r="D24" s="141"/>
      <c r="E24" s="141"/>
      <c r="F24" s="12"/>
      <c r="G24" s="46"/>
      <c r="H24" s="14">
        <v>24536078</v>
      </c>
      <c r="I24" s="56"/>
      <c r="J24" s="14">
        <v>24536078</v>
      </c>
      <c r="K24" s="50" t="str">
        <f t="shared" si="0"/>
        <v>  </v>
      </c>
      <c r="L24" s="14">
        <f t="shared" si="3"/>
        <v>0</v>
      </c>
      <c r="M24" s="50" t="str">
        <f t="shared" si="1"/>
        <v>  </v>
      </c>
      <c r="N24" s="15">
        <f t="shared" si="2"/>
        <v>0</v>
      </c>
      <c r="O24" s="10"/>
      <c r="P24" s="4"/>
    </row>
    <row r="25" spans="1:16" ht="24.75" customHeight="1">
      <c r="A25" s="30"/>
      <c r="B25" s="11"/>
      <c r="C25" s="141" t="s">
        <v>12</v>
      </c>
      <c r="D25" s="141"/>
      <c r="E25" s="141"/>
      <c r="F25" s="12"/>
      <c r="G25" s="46"/>
      <c r="H25" s="14">
        <v>14519446</v>
      </c>
      <c r="I25" s="56"/>
      <c r="J25" s="14">
        <v>14519446</v>
      </c>
      <c r="K25" s="50" t="str">
        <f t="shared" si="0"/>
        <v>  </v>
      </c>
      <c r="L25" s="14">
        <f t="shared" si="3"/>
        <v>0</v>
      </c>
      <c r="M25" s="50" t="str">
        <f t="shared" si="1"/>
        <v>  </v>
      </c>
      <c r="N25" s="15">
        <f t="shared" si="2"/>
        <v>0</v>
      </c>
      <c r="O25" s="10"/>
      <c r="P25" s="4"/>
    </row>
    <row r="26" spans="1:16" ht="24.75" customHeight="1">
      <c r="A26" s="30"/>
      <c r="B26" s="11"/>
      <c r="C26" s="141" t="s">
        <v>13</v>
      </c>
      <c r="D26" s="141"/>
      <c r="E26" s="141"/>
      <c r="F26" s="12"/>
      <c r="G26" s="46"/>
      <c r="H26" s="14">
        <v>196852810</v>
      </c>
      <c r="I26" s="56"/>
      <c r="J26" s="14">
        <v>196852810</v>
      </c>
      <c r="K26" s="50" t="str">
        <f t="shared" si="0"/>
        <v>  </v>
      </c>
      <c r="L26" s="14">
        <f t="shared" si="3"/>
        <v>0</v>
      </c>
      <c r="M26" s="50" t="str">
        <f t="shared" si="1"/>
        <v>  </v>
      </c>
      <c r="N26" s="15">
        <f t="shared" si="2"/>
        <v>0</v>
      </c>
      <c r="O26" s="10"/>
      <c r="P26" s="4"/>
    </row>
    <row r="27" spans="1:15" ht="24.75" customHeight="1">
      <c r="A27" s="30"/>
      <c r="B27" s="11"/>
      <c r="C27" s="141" t="s">
        <v>14</v>
      </c>
      <c r="D27" s="141"/>
      <c r="E27" s="141"/>
      <c r="F27" s="12"/>
      <c r="G27" s="46"/>
      <c r="H27" s="14">
        <v>27093</v>
      </c>
      <c r="I27" s="56"/>
      <c r="J27" s="14">
        <v>27093</v>
      </c>
      <c r="K27" s="50" t="str">
        <f t="shared" si="0"/>
        <v>  </v>
      </c>
      <c r="L27" s="14">
        <f t="shared" si="3"/>
        <v>0</v>
      </c>
      <c r="M27" s="50" t="str">
        <f t="shared" si="1"/>
        <v>  </v>
      </c>
      <c r="N27" s="15">
        <f t="shared" si="2"/>
        <v>0</v>
      </c>
      <c r="O27" s="10"/>
    </row>
    <row r="28" spans="1:15" ht="24.75" customHeight="1">
      <c r="A28" s="30"/>
      <c r="B28" s="11"/>
      <c r="C28" s="141" t="s">
        <v>32</v>
      </c>
      <c r="D28" s="141"/>
      <c r="E28" s="141"/>
      <c r="F28" s="12"/>
      <c r="G28" s="46"/>
      <c r="H28" s="14">
        <v>5527565</v>
      </c>
      <c r="I28" s="56"/>
      <c r="J28" s="14">
        <v>5527565</v>
      </c>
      <c r="K28" s="50" t="str">
        <f t="shared" si="0"/>
        <v>  </v>
      </c>
      <c r="L28" s="14">
        <f t="shared" si="3"/>
        <v>0</v>
      </c>
      <c r="M28" s="50" t="str">
        <f t="shared" si="1"/>
        <v>  </v>
      </c>
      <c r="N28" s="15">
        <f t="shared" si="2"/>
        <v>0</v>
      </c>
      <c r="O28" s="10"/>
    </row>
    <row r="29" spans="1:15" ht="24.75" customHeight="1">
      <c r="A29" s="30"/>
      <c r="B29" s="11"/>
      <c r="C29" s="141" t="s">
        <v>119</v>
      </c>
      <c r="D29" s="141"/>
      <c r="E29" s="141"/>
      <c r="F29" s="12"/>
      <c r="G29" s="46"/>
      <c r="H29" s="14">
        <v>3862338</v>
      </c>
      <c r="I29" s="56"/>
      <c r="J29" s="14">
        <v>3862338</v>
      </c>
      <c r="K29" s="50"/>
      <c r="L29" s="14">
        <f t="shared" si="3"/>
        <v>0</v>
      </c>
      <c r="M29" s="50" t="str">
        <f>IF(N29&lt;0,"△","  ")</f>
        <v>  </v>
      </c>
      <c r="N29" s="15">
        <f t="shared" si="2"/>
        <v>0</v>
      </c>
      <c r="O29" s="33"/>
    </row>
    <row r="30" spans="1:15" ht="24.75" customHeight="1">
      <c r="A30" s="30"/>
      <c r="B30" s="11"/>
      <c r="C30" s="140" t="s">
        <v>15</v>
      </c>
      <c r="D30" s="140"/>
      <c r="E30" s="140"/>
      <c r="F30" s="12"/>
      <c r="G30" s="46"/>
      <c r="H30" s="14">
        <v>1118926878</v>
      </c>
      <c r="I30" s="56"/>
      <c r="J30" s="14">
        <v>1118926878</v>
      </c>
      <c r="K30" s="50" t="str">
        <f t="shared" si="0"/>
        <v>  </v>
      </c>
      <c r="L30" s="14">
        <f>SUM(L22:L29)</f>
        <v>0</v>
      </c>
      <c r="M30" s="50" t="str">
        <f t="shared" si="1"/>
        <v>  </v>
      </c>
      <c r="N30" s="15">
        <f t="shared" si="2"/>
        <v>0</v>
      </c>
      <c r="O30" s="10"/>
    </row>
    <row r="31" spans="1:15" ht="24.75" customHeight="1">
      <c r="A31" s="30"/>
      <c r="B31" s="11"/>
      <c r="C31" s="141" t="s">
        <v>57</v>
      </c>
      <c r="D31" s="141"/>
      <c r="E31" s="141"/>
      <c r="F31" s="12"/>
      <c r="G31" s="46"/>
      <c r="H31" s="14">
        <v>3947124</v>
      </c>
      <c r="I31" s="56"/>
      <c r="J31" s="14">
        <v>3947124</v>
      </c>
      <c r="K31" s="50" t="str">
        <f t="shared" si="0"/>
        <v>  </v>
      </c>
      <c r="L31" s="14">
        <f>H31-J31</f>
        <v>0</v>
      </c>
      <c r="M31" s="50" t="str">
        <f t="shared" si="1"/>
        <v>  </v>
      </c>
      <c r="N31" s="15">
        <f t="shared" si="2"/>
        <v>0</v>
      </c>
      <c r="O31" s="10"/>
    </row>
    <row r="32" spans="1:15" ht="24.75" customHeight="1">
      <c r="A32" s="30"/>
      <c r="B32" s="11"/>
      <c r="C32" s="141" t="s">
        <v>16</v>
      </c>
      <c r="D32" s="141"/>
      <c r="E32" s="141"/>
      <c r="F32" s="12"/>
      <c r="G32" s="46"/>
      <c r="H32" s="14">
        <v>9010621</v>
      </c>
      <c r="I32" s="56"/>
      <c r="J32" s="14">
        <v>9010621</v>
      </c>
      <c r="K32" s="50" t="str">
        <f t="shared" si="0"/>
        <v>  </v>
      </c>
      <c r="L32" s="14">
        <f>H32-J32</f>
        <v>0</v>
      </c>
      <c r="M32" s="50" t="str">
        <f t="shared" si="1"/>
        <v>  </v>
      </c>
      <c r="N32" s="15">
        <f t="shared" si="2"/>
        <v>0</v>
      </c>
      <c r="O32" s="10"/>
    </row>
    <row r="33" spans="1:15" ht="24.75" customHeight="1">
      <c r="A33" s="30"/>
      <c r="B33" s="11"/>
      <c r="C33" s="141" t="s">
        <v>17</v>
      </c>
      <c r="D33" s="141"/>
      <c r="E33" s="141"/>
      <c r="F33" s="12"/>
      <c r="G33" s="46"/>
      <c r="H33" s="14">
        <v>813863</v>
      </c>
      <c r="I33" s="56"/>
      <c r="J33" s="14">
        <v>813863</v>
      </c>
      <c r="K33" s="50" t="str">
        <f t="shared" si="0"/>
        <v>  </v>
      </c>
      <c r="L33" s="14">
        <f>H33-J33</f>
        <v>0</v>
      </c>
      <c r="M33" s="50" t="str">
        <f t="shared" si="1"/>
        <v>  </v>
      </c>
      <c r="N33" s="15">
        <f t="shared" si="2"/>
        <v>0</v>
      </c>
      <c r="O33" s="10"/>
    </row>
    <row r="34" spans="1:15" ht="24.75" customHeight="1">
      <c r="A34" s="30"/>
      <c r="B34" s="11"/>
      <c r="C34" s="141" t="s">
        <v>33</v>
      </c>
      <c r="D34" s="141"/>
      <c r="E34" s="141"/>
      <c r="F34" s="12"/>
      <c r="G34" s="46"/>
      <c r="H34" s="14">
        <v>1120409</v>
      </c>
      <c r="I34" s="56"/>
      <c r="J34" s="14">
        <v>1120409</v>
      </c>
      <c r="K34" s="50" t="str">
        <f t="shared" si="0"/>
        <v>  </v>
      </c>
      <c r="L34" s="14">
        <f>H34-J34</f>
        <v>0</v>
      </c>
      <c r="M34" s="50" t="str">
        <f t="shared" si="1"/>
        <v>  </v>
      </c>
      <c r="N34" s="15">
        <f t="shared" si="2"/>
        <v>0</v>
      </c>
      <c r="O34" s="10"/>
    </row>
    <row r="35" spans="1:15" ht="24.75" customHeight="1">
      <c r="A35" s="30"/>
      <c r="B35" s="11"/>
      <c r="C35" s="140" t="s">
        <v>34</v>
      </c>
      <c r="D35" s="140"/>
      <c r="E35" s="140"/>
      <c r="F35" s="12"/>
      <c r="G35" s="46"/>
      <c r="H35" s="14">
        <v>1133818895</v>
      </c>
      <c r="I35" s="56"/>
      <c r="J35" s="14">
        <v>1133818895</v>
      </c>
      <c r="K35" s="50" t="str">
        <f t="shared" si="0"/>
        <v>  </v>
      </c>
      <c r="L35" s="14">
        <f>SUM(L30:L34)</f>
        <v>0</v>
      </c>
      <c r="M35" s="50" t="str">
        <f t="shared" si="1"/>
        <v>  </v>
      </c>
      <c r="N35" s="15">
        <f t="shared" si="2"/>
        <v>0</v>
      </c>
      <c r="O35" s="10"/>
    </row>
    <row r="36" spans="1:15" ht="24.75" customHeight="1">
      <c r="A36" s="30"/>
      <c r="B36" s="11"/>
      <c r="C36" s="141" t="s">
        <v>120</v>
      </c>
      <c r="D36" s="141"/>
      <c r="E36" s="141"/>
      <c r="F36" s="12"/>
      <c r="G36" s="50" t="s">
        <v>110</v>
      </c>
      <c r="H36" s="14">
        <v>-4322329</v>
      </c>
      <c r="I36" s="50" t="s">
        <v>110</v>
      </c>
      <c r="J36" s="14">
        <v>-4322329</v>
      </c>
      <c r="K36" s="50" t="str">
        <f>IF(L36&lt;0,"△","  ")</f>
        <v>  </v>
      </c>
      <c r="L36" s="14">
        <f>H36-J36</f>
        <v>0</v>
      </c>
      <c r="M36" s="50"/>
      <c r="N36" s="15" t="s">
        <v>124</v>
      </c>
      <c r="O36" s="136"/>
    </row>
    <row r="37" spans="1:15" ht="24.75" customHeight="1">
      <c r="A37" s="72"/>
      <c r="B37" s="11"/>
      <c r="C37" s="141" t="s">
        <v>121</v>
      </c>
      <c r="D37" s="141"/>
      <c r="E37" s="141"/>
      <c r="F37" s="12"/>
      <c r="G37" s="46"/>
      <c r="H37" s="14">
        <v>13431460</v>
      </c>
      <c r="I37" s="56"/>
      <c r="J37" s="14">
        <v>13431460</v>
      </c>
      <c r="K37" s="50" t="str">
        <f>IF(L37&lt;0,"△","  ")</f>
        <v>  </v>
      </c>
      <c r="L37" s="14">
        <f>H37-J37</f>
        <v>0</v>
      </c>
      <c r="M37" s="50"/>
      <c r="N37" s="15">
        <f t="shared" si="2"/>
        <v>0</v>
      </c>
      <c r="O37" s="34"/>
    </row>
    <row r="38" spans="1:15" ht="24.75" customHeight="1">
      <c r="A38" s="73"/>
      <c r="B38" s="180" t="s">
        <v>52</v>
      </c>
      <c r="C38" s="180"/>
      <c r="D38" s="180"/>
      <c r="E38" s="180"/>
      <c r="F38" s="12" t="s">
        <v>7</v>
      </c>
      <c r="G38" s="46"/>
      <c r="H38" s="16">
        <v>2066009683</v>
      </c>
      <c r="I38" s="56"/>
      <c r="J38" s="16">
        <v>2033197664</v>
      </c>
      <c r="K38" s="61" t="str">
        <f t="shared" si="0"/>
        <v>  </v>
      </c>
      <c r="L38" s="16">
        <f>L39+L40</f>
        <v>32812019</v>
      </c>
      <c r="M38" s="50" t="str">
        <f t="shared" si="1"/>
        <v>  </v>
      </c>
      <c r="N38" s="15">
        <f t="shared" si="2"/>
        <v>1.6</v>
      </c>
      <c r="O38" s="35"/>
    </row>
    <row r="39" spans="1:15" ht="24.75" customHeight="1">
      <c r="A39" s="30"/>
      <c r="B39" s="36"/>
      <c r="C39" s="141" t="s">
        <v>35</v>
      </c>
      <c r="D39" s="141"/>
      <c r="E39" s="141"/>
      <c r="F39" s="12"/>
      <c r="G39" s="46"/>
      <c r="H39" s="14">
        <v>1788084411</v>
      </c>
      <c r="I39" s="56"/>
      <c r="J39" s="14">
        <v>1758323070</v>
      </c>
      <c r="K39" s="50" t="str">
        <f t="shared" si="0"/>
        <v>  </v>
      </c>
      <c r="L39" s="14">
        <f aca="true" t="shared" si="4" ref="L39:L45">H39-J39</f>
        <v>29761341</v>
      </c>
      <c r="M39" s="50" t="str">
        <f t="shared" si="1"/>
        <v>  </v>
      </c>
      <c r="N39" s="15">
        <f t="shared" si="2"/>
        <v>1.7</v>
      </c>
      <c r="O39" s="35"/>
    </row>
    <row r="40" spans="1:15" ht="24.75" customHeight="1">
      <c r="A40" s="72"/>
      <c r="B40" s="11"/>
      <c r="C40" s="141" t="s">
        <v>36</v>
      </c>
      <c r="D40" s="141"/>
      <c r="E40" s="141"/>
      <c r="F40" s="12"/>
      <c r="G40" s="46"/>
      <c r="H40" s="14">
        <v>277925272</v>
      </c>
      <c r="I40" s="56"/>
      <c r="J40" s="14">
        <v>274874594</v>
      </c>
      <c r="K40" s="64" t="str">
        <f t="shared" si="0"/>
        <v>  </v>
      </c>
      <c r="L40" s="37">
        <f t="shared" si="4"/>
        <v>3050678</v>
      </c>
      <c r="M40" s="50" t="str">
        <f t="shared" si="1"/>
        <v>  </v>
      </c>
      <c r="N40" s="15">
        <f t="shared" si="2"/>
        <v>1.1</v>
      </c>
      <c r="O40" s="35"/>
    </row>
    <row r="41" spans="1:15" ht="24.75" customHeight="1" thickBot="1">
      <c r="A41" s="74"/>
      <c r="B41" s="71" t="s">
        <v>37</v>
      </c>
      <c r="C41" s="71"/>
      <c r="D41" s="71"/>
      <c r="E41" s="45"/>
      <c r="F41" s="38"/>
      <c r="G41" s="51"/>
      <c r="H41" s="21">
        <v>923081657</v>
      </c>
      <c r="I41" s="57"/>
      <c r="J41" s="21">
        <v>890269638</v>
      </c>
      <c r="K41" s="62" t="str">
        <f t="shared" si="0"/>
        <v>  </v>
      </c>
      <c r="L41" s="139" t="s">
        <v>114</v>
      </c>
      <c r="M41" s="67" t="str">
        <f t="shared" si="1"/>
        <v>  </v>
      </c>
      <c r="N41" s="22" t="s">
        <v>114</v>
      </c>
      <c r="O41" s="23"/>
    </row>
    <row r="42" spans="1:15" ht="24.75" customHeight="1">
      <c r="A42" s="151"/>
      <c r="B42" s="39"/>
      <c r="C42" s="143" t="s">
        <v>38</v>
      </c>
      <c r="D42" s="143"/>
      <c r="E42" s="143"/>
      <c r="F42" s="6"/>
      <c r="G42" s="52"/>
      <c r="H42" s="43">
        <v>937587764</v>
      </c>
      <c r="I42" s="59"/>
      <c r="J42" s="43">
        <v>905742287</v>
      </c>
      <c r="K42" s="65" t="str">
        <f>IF(L42&lt;0,"△","  ")</f>
        <v>  </v>
      </c>
      <c r="L42" s="137">
        <f t="shared" si="4"/>
        <v>31845477</v>
      </c>
      <c r="M42" s="69"/>
      <c r="N42" s="42">
        <v>3.5</v>
      </c>
      <c r="O42" s="10"/>
    </row>
    <row r="43" spans="1:15" ht="24.75" customHeight="1" thickBot="1">
      <c r="A43" s="161"/>
      <c r="B43" s="20"/>
      <c r="C43" s="142" t="s">
        <v>39</v>
      </c>
      <c r="D43" s="142"/>
      <c r="E43" s="142"/>
      <c r="F43" s="38"/>
      <c r="G43" s="53" t="str">
        <f>IF(H43&lt;0,"△","  ")</f>
        <v>  </v>
      </c>
      <c r="H43" s="41">
        <v>14506107</v>
      </c>
      <c r="I43" s="60" t="s">
        <v>58</v>
      </c>
      <c r="J43" s="41">
        <v>15472649</v>
      </c>
      <c r="K43" s="60" t="str">
        <f>IF(L43&lt;0,"△","  ")</f>
        <v>△</v>
      </c>
      <c r="L43" s="138">
        <f t="shared" si="4"/>
        <v>-966542</v>
      </c>
      <c r="M43" s="70" t="s">
        <v>113</v>
      </c>
      <c r="N43" s="188">
        <v>6.2</v>
      </c>
      <c r="O43" s="23"/>
    </row>
    <row r="44" spans="1:15" ht="24.75" customHeight="1">
      <c r="A44" s="150" t="s">
        <v>40</v>
      </c>
      <c r="B44" s="27"/>
      <c r="C44" s="187" t="s">
        <v>53</v>
      </c>
      <c r="D44" s="187"/>
      <c r="E44" s="187"/>
      <c r="F44" s="25"/>
      <c r="G44" s="54"/>
      <c r="H44" s="26">
        <v>937587764</v>
      </c>
      <c r="I44" s="58"/>
      <c r="J44" s="26">
        <v>905742287</v>
      </c>
      <c r="K44" s="63" t="str">
        <f>IF(L44&lt;0,"△","  ")</f>
        <v>  </v>
      </c>
      <c r="L44" s="26">
        <f t="shared" si="4"/>
        <v>31845477</v>
      </c>
      <c r="M44" s="68" t="str">
        <f>IF(N44&lt;0,"△","  ")</f>
        <v>  </v>
      </c>
      <c r="N44" s="28">
        <f t="shared" si="2"/>
        <v>3.5</v>
      </c>
      <c r="O44" s="29" t="s">
        <v>111</v>
      </c>
    </row>
    <row r="45" spans="1:15" ht="24.75" customHeight="1">
      <c r="A45" s="159"/>
      <c r="B45" s="11"/>
      <c r="C45" s="180" t="s">
        <v>54</v>
      </c>
      <c r="D45" s="180"/>
      <c r="E45" s="180"/>
      <c r="F45" s="12"/>
      <c r="G45" s="55"/>
      <c r="H45" s="16">
        <v>50216435</v>
      </c>
      <c r="I45" s="56"/>
      <c r="J45" s="16">
        <v>48778555</v>
      </c>
      <c r="K45" s="61" t="str">
        <f>IF(L45&lt;0,"△","  ")</f>
        <v>  </v>
      </c>
      <c r="L45" s="16">
        <f t="shared" si="4"/>
        <v>1437880</v>
      </c>
      <c r="M45" s="50" t="str">
        <f>IF(N45&lt;0,"△","  ")</f>
        <v>  </v>
      </c>
      <c r="N45" s="15">
        <f t="shared" si="2"/>
        <v>2.9</v>
      </c>
      <c r="O45" s="44">
        <v>826225</v>
      </c>
    </row>
    <row r="46" spans="1:15" ht="24.75" customHeight="1" thickBot="1">
      <c r="A46" s="160"/>
      <c r="B46" s="167" t="s">
        <v>15</v>
      </c>
      <c r="C46" s="168"/>
      <c r="D46" s="168"/>
      <c r="E46" s="168"/>
      <c r="F46" s="169"/>
      <c r="G46" s="48"/>
      <c r="H46" s="21">
        <v>987804199</v>
      </c>
      <c r="I46" s="57"/>
      <c r="J46" s="21">
        <v>954520842</v>
      </c>
      <c r="K46" s="62" t="str">
        <f>IF(L46&lt;0,"△","  ")</f>
        <v>  </v>
      </c>
      <c r="L46" s="21">
        <f>L44+L45</f>
        <v>33283357</v>
      </c>
      <c r="M46" s="67" t="str">
        <f>IF(N46&lt;0,"△","  ")</f>
        <v>  </v>
      </c>
      <c r="N46" s="22">
        <f t="shared" si="2"/>
        <v>3.5</v>
      </c>
      <c r="O46" s="23"/>
    </row>
    <row r="48" spans="1:16" s="78" customFormat="1" ht="18" customHeight="1">
      <c r="A48" s="75" t="s">
        <v>125</v>
      </c>
      <c r="B48" s="76"/>
      <c r="C48" s="77"/>
      <c r="D48" s="77"/>
      <c r="E48" s="75"/>
      <c r="F48" s="75"/>
      <c r="G48" s="75"/>
      <c r="H48" s="75"/>
      <c r="I48" s="75"/>
      <c r="J48" s="76"/>
      <c r="K48" s="77"/>
      <c r="L48" s="77"/>
      <c r="M48" s="75"/>
      <c r="N48" s="75"/>
      <c r="O48" s="75"/>
      <c r="P48" s="75"/>
    </row>
    <row r="49" spans="2:10" s="78" customFormat="1" ht="15.75" customHeight="1">
      <c r="B49" s="79" t="s">
        <v>55</v>
      </c>
      <c r="E49" s="189" t="s">
        <v>56</v>
      </c>
      <c r="F49" s="189"/>
      <c r="G49" s="189"/>
      <c r="H49" s="189"/>
      <c r="I49" s="190"/>
      <c r="J49" s="190"/>
    </row>
  </sheetData>
  <sheetProtection/>
  <mergeCells count="62">
    <mergeCell ref="C29:E29"/>
    <mergeCell ref="E49:J49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  <mergeCell ref="I3:J3"/>
    <mergeCell ref="B46:F46"/>
    <mergeCell ref="B38:E38"/>
    <mergeCell ref="B18:B22"/>
    <mergeCell ref="G11:H11"/>
    <mergeCell ref="G3:H3"/>
    <mergeCell ref="I4:J4"/>
    <mergeCell ref="D9:E9"/>
    <mergeCell ref="D8:E8"/>
    <mergeCell ref="A44:A46"/>
    <mergeCell ref="A42:A43"/>
    <mergeCell ref="C39:E39"/>
    <mergeCell ref="C23:E23"/>
    <mergeCell ref="A1:O1"/>
    <mergeCell ref="K3:L3"/>
    <mergeCell ref="K4:L4"/>
    <mergeCell ref="M3:N3"/>
    <mergeCell ref="M4:N4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D22:E22"/>
    <mergeCell ref="D21:E21"/>
    <mergeCell ref="D20:E20"/>
    <mergeCell ref="D19:E19"/>
    <mergeCell ref="D18:E18"/>
    <mergeCell ref="B17:E17"/>
    <mergeCell ref="C24:E24"/>
    <mergeCell ref="C25:E25"/>
    <mergeCell ref="C26:E26"/>
    <mergeCell ref="C27:E27"/>
    <mergeCell ref="C45:E45"/>
    <mergeCell ref="C44:E44"/>
    <mergeCell ref="C43:E43"/>
    <mergeCell ref="C42:E42"/>
    <mergeCell ref="C40:E40"/>
    <mergeCell ref="C28:E28"/>
    <mergeCell ref="C30:E30"/>
    <mergeCell ref="C37:E37"/>
    <mergeCell ref="C35:E35"/>
    <mergeCell ref="C34:E34"/>
    <mergeCell ref="C33:E33"/>
    <mergeCell ref="C32:E32"/>
    <mergeCell ref="C31:E31"/>
    <mergeCell ref="C36:E36"/>
  </mergeCells>
  <hyperlinks>
    <hyperlink ref="E49" r:id="rId1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B32" sqref="B32"/>
    </sheetView>
  </sheetViews>
  <sheetFormatPr defaultColWidth="8.00390625" defaultRowHeight="13.5"/>
  <cols>
    <col min="1" max="1" width="8.75390625" style="78" customWidth="1"/>
    <col min="2" max="3" width="25.625" style="83" customWidth="1"/>
    <col min="4" max="5" width="25.625" style="78" customWidth="1"/>
    <col min="6" max="6" width="25.625" style="83" customWidth="1"/>
    <col min="7" max="7" width="5.125" style="82" customWidth="1"/>
    <col min="8" max="8" width="15.00390625" style="78" customWidth="1"/>
    <col min="9" max="16384" width="8.00390625" style="78" customWidth="1"/>
  </cols>
  <sheetData>
    <row r="1" spans="1:6" ht="20.25" customHeight="1">
      <c r="A1" s="80" t="s">
        <v>126</v>
      </c>
      <c r="B1" s="81"/>
      <c r="C1" s="81"/>
      <c r="F1" s="81"/>
    </row>
    <row r="2" spans="1:8" ht="20.25" customHeight="1">
      <c r="A2" s="81"/>
      <c r="B2" s="81"/>
      <c r="C2" s="81"/>
      <c r="D2" s="83"/>
      <c r="E2" s="83"/>
      <c r="F2" s="81"/>
      <c r="G2" s="84" t="s">
        <v>59</v>
      </c>
      <c r="H2" s="81"/>
    </row>
    <row r="3" spans="1:8" ht="20.25" customHeight="1">
      <c r="A3" s="85"/>
      <c r="B3" s="192" t="s">
        <v>127</v>
      </c>
      <c r="C3" s="193" t="s">
        <v>128</v>
      </c>
      <c r="D3" s="86" t="s">
        <v>60</v>
      </c>
      <c r="E3" s="87" t="s">
        <v>61</v>
      </c>
      <c r="F3" s="88"/>
      <c r="G3" s="89"/>
      <c r="H3" s="81"/>
    </row>
    <row r="4" spans="1:7" ht="13.5" customHeight="1">
      <c r="A4" s="90" t="s">
        <v>62</v>
      </c>
      <c r="B4" s="195"/>
      <c r="C4" s="196"/>
      <c r="D4" s="91"/>
      <c r="E4" s="91"/>
      <c r="F4" s="191" t="s">
        <v>129</v>
      </c>
      <c r="G4" s="92"/>
    </row>
    <row r="5" spans="1:8" ht="14.25" customHeight="1">
      <c r="A5" s="93"/>
      <c r="B5" s="94" t="s">
        <v>63</v>
      </c>
      <c r="C5" s="95" t="s">
        <v>6</v>
      </c>
      <c r="D5" s="96" t="s">
        <v>64</v>
      </c>
      <c r="E5" s="96" t="s">
        <v>65</v>
      </c>
      <c r="F5" s="191"/>
      <c r="G5" s="97"/>
      <c r="H5" s="81"/>
    </row>
    <row r="6" spans="1:7" ht="12" customHeight="1">
      <c r="A6" s="98"/>
      <c r="B6" s="99"/>
      <c r="C6" s="100"/>
      <c r="D6" s="100"/>
      <c r="E6" s="100"/>
      <c r="F6" s="101" t="s">
        <v>66</v>
      </c>
      <c r="G6" s="92"/>
    </row>
    <row r="7" spans="1:8" ht="22.5" customHeight="1">
      <c r="A7" s="102" t="s">
        <v>67</v>
      </c>
      <c r="B7" s="103">
        <v>24206939</v>
      </c>
      <c r="C7" s="104">
        <v>27270200</v>
      </c>
      <c r="D7" s="104">
        <v>22639162</v>
      </c>
      <c r="E7" s="104">
        <v>4631038</v>
      </c>
      <c r="F7" s="105">
        <f aca="true" t="shared" si="0" ref="F7:F29">IF((C7-B7)&gt;=0,(C7-B7),0)</f>
        <v>3063261</v>
      </c>
      <c r="G7" s="106" t="s">
        <v>68</v>
      </c>
      <c r="H7" s="81"/>
    </row>
    <row r="8" spans="1:8" ht="22.5" customHeight="1">
      <c r="A8" s="107" t="s">
        <v>69</v>
      </c>
      <c r="B8" s="108">
        <v>30526561</v>
      </c>
      <c r="C8" s="109">
        <v>43222497</v>
      </c>
      <c r="D8" s="110">
        <v>37184140</v>
      </c>
      <c r="E8" s="111">
        <v>6038357</v>
      </c>
      <c r="F8" s="112">
        <f t="shared" si="0"/>
        <v>12695936</v>
      </c>
      <c r="G8" s="113" t="s">
        <v>70</v>
      </c>
      <c r="H8" s="81"/>
    </row>
    <row r="9" spans="1:8" ht="22.5" customHeight="1">
      <c r="A9" s="107" t="s">
        <v>71</v>
      </c>
      <c r="B9" s="108">
        <v>72265796</v>
      </c>
      <c r="C9" s="114">
        <v>57759689</v>
      </c>
      <c r="D9" s="110">
        <v>48591398</v>
      </c>
      <c r="E9" s="111">
        <v>9168291</v>
      </c>
      <c r="F9" s="115" t="s">
        <v>112</v>
      </c>
      <c r="G9" s="113" t="s">
        <v>71</v>
      </c>
      <c r="H9" s="81"/>
    </row>
    <row r="10" spans="1:8" ht="22.5" customHeight="1">
      <c r="A10" s="116" t="s">
        <v>72</v>
      </c>
      <c r="B10" s="108">
        <v>50183787</v>
      </c>
      <c r="C10" s="114">
        <v>76582075</v>
      </c>
      <c r="D10" s="110">
        <v>67068538</v>
      </c>
      <c r="E10" s="111">
        <v>9513537</v>
      </c>
      <c r="F10" s="115">
        <f t="shared" si="0"/>
        <v>26398288</v>
      </c>
      <c r="G10" s="113" t="s">
        <v>73</v>
      </c>
      <c r="H10" s="81"/>
    </row>
    <row r="11" spans="1:8" ht="22.5" customHeight="1">
      <c r="A11" s="117" t="s">
        <v>74</v>
      </c>
      <c r="B11" s="108">
        <v>32917545</v>
      </c>
      <c r="C11" s="114">
        <v>48791737</v>
      </c>
      <c r="D11" s="110">
        <v>42378688</v>
      </c>
      <c r="E11" s="111">
        <v>6413049</v>
      </c>
      <c r="F11" s="115">
        <f t="shared" si="0"/>
        <v>15874192</v>
      </c>
      <c r="G11" s="113" t="s">
        <v>75</v>
      </c>
      <c r="H11" s="81"/>
    </row>
    <row r="12" spans="1:8" ht="22.5" customHeight="1">
      <c r="A12" s="118" t="s">
        <v>76</v>
      </c>
      <c r="B12" s="108">
        <v>23566977</v>
      </c>
      <c r="C12" s="119">
        <v>51035517</v>
      </c>
      <c r="D12" s="110">
        <v>44170980</v>
      </c>
      <c r="E12" s="111">
        <v>6864537</v>
      </c>
      <c r="F12" s="115">
        <f t="shared" si="0"/>
        <v>27468540</v>
      </c>
      <c r="G12" s="113" t="s">
        <v>77</v>
      </c>
      <c r="H12" s="81"/>
    </row>
    <row r="13" spans="1:8" ht="22.5" customHeight="1">
      <c r="A13" s="120" t="s">
        <v>78</v>
      </c>
      <c r="B13" s="108">
        <v>26856885</v>
      </c>
      <c r="C13" s="119">
        <v>65266389</v>
      </c>
      <c r="D13" s="110">
        <v>56750472</v>
      </c>
      <c r="E13" s="111">
        <v>8515917</v>
      </c>
      <c r="F13" s="121">
        <f t="shared" si="0"/>
        <v>38409504</v>
      </c>
      <c r="G13" s="113" t="s">
        <v>79</v>
      </c>
      <c r="H13" s="81"/>
    </row>
    <row r="14" spans="1:8" ht="22.5" customHeight="1">
      <c r="A14" s="107" t="s">
        <v>80</v>
      </c>
      <c r="B14" s="108">
        <v>55213215</v>
      </c>
      <c r="C14" s="114">
        <v>110269045</v>
      </c>
      <c r="D14" s="110">
        <v>95357246</v>
      </c>
      <c r="E14" s="111">
        <v>14911799</v>
      </c>
      <c r="F14" s="122">
        <f t="shared" si="0"/>
        <v>55055830</v>
      </c>
      <c r="G14" s="113" t="s">
        <v>81</v>
      </c>
      <c r="H14" s="81"/>
    </row>
    <row r="15" spans="1:8" ht="22.5" customHeight="1">
      <c r="A15" s="116" t="s">
        <v>82</v>
      </c>
      <c r="B15" s="108">
        <v>50574621</v>
      </c>
      <c r="C15" s="114">
        <v>89546769</v>
      </c>
      <c r="D15" s="110">
        <v>75946414</v>
      </c>
      <c r="E15" s="111">
        <v>13600355</v>
      </c>
      <c r="F15" s="115">
        <f t="shared" si="0"/>
        <v>38972148</v>
      </c>
      <c r="G15" s="113" t="s">
        <v>83</v>
      </c>
      <c r="H15" s="81"/>
    </row>
    <row r="16" spans="1:8" ht="22.5" customHeight="1">
      <c r="A16" s="118" t="s">
        <v>84</v>
      </c>
      <c r="B16" s="108">
        <v>44701666</v>
      </c>
      <c r="C16" s="119">
        <v>56670544</v>
      </c>
      <c r="D16" s="110">
        <v>48922213</v>
      </c>
      <c r="E16" s="111">
        <v>7748331</v>
      </c>
      <c r="F16" s="115">
        <f t="shared" si="0"/>
        <v>11968878</v>
      </c>
      <c r="G16" s="113" t="s">
        <v>85</v>
      </c>
      <c r="H16" s="81"/>
    </row>
    <row r="17" spans="1:8" ht="22.5" customHeight="1">
      <c r="A17" s="107" t="s">
        <v>86</v>
      </c>
      <c r="B17" s="108">
        <v>82163198</v>
      </c>
      <c r="C17" s="114">
        <v>151861451</v>
      </c>
      <c r="D17" s="110">
        <v>131843435</v>
      </c>
      <c r="E17" s="111">
        <v>20018016</v>
      </c>
      <c r="F17" s="115">
        <f t="shared" si="0"/>
        <v>69698253</v>
      </c>
      <c r="G17" s="113" t="s">
        <v>87</v>
      </c>
      <c r="H17" s="81"/>
    </row>
    <row r="18" spans="1:8" ht="22.5" customHeight="1">
      <c r="A18" s="107" t="s">
        <v>88</v>
      </c>
      <c r="B18" s="108">
        <v>122011514</v>
      </c>
      <c r="C18" s="114">
        <v>163768555</v>
      </c>
      <c r="D18" s="110">
        <v>140885673</v>
      </c>
      <c r="E18" s="111">
        <v>22882882</v>
      </c>
      <c r="F18" s="115">
        <f t="shared" si="0"/>
        <v>41757041</v>
      </c>
      <c r="G18" s="113" t="s">
        <v>89</v>
      </c>
      <c r="H18" s="81"/>
    </row>
    <row r="19" spans="1:8" ht="22.5" customHeight="1">
      <c r="A19" s="90" t="s">
        <v>90</v>
      </c>
      <c r="B19" s="108">
        <v>48199684</v>
      </c>
      <c r="C19" s="123">
        <v>49408796</v>
      </c>
      <c r="D19" s="110">
        <v>43050879</v>
      </c>
      <c r="E19" s="111">
        <v>6357917</v>
      </c>
      <c r="F19" s="115">
        <f t="shared" si="0"/>
        <v>1209112</v>
      </c>
      <c r="G19" s="113" t="s">
        <v>91</v>
      </c>
      <c r="H19" s="81"/>
    </row>
    <row r="20" spans="1:8" ht="22.5" customHeight="1">
      <c r="A20" s="107" t="s">
        <v>92</v>
      </c>
      <c r="B20" s="108">
        <v>36592129</v>
      </c>
      <c r="C20" s="114">
        <v>71574582</v>
      </c>
      <c r="D20" s="110">
        <v>62797027</v>
      </c>
      <c r="E20" s="111">
        <v>8777555</v>
      </c>
      <c r="F20" s="112">
        <f t="shared" si="0"/>
        <v>34982453</v>
      </c>
      <c r="G20" s="113" t="s">
        <v>70</v>
      </c>
      <c r="H20" s="81"/>
    </row>
    <row r="21" spans="1:8" ht="22.5" customHeight="1">
      <c r="A21" s="116" t="s">
        <v>93</v>
      </c>
      <c r="B21" s="108">
        <v>68155309</v>
      </c>
      <c r="C21" s="114">
        <v>106597713</v>
      </c>
      <c r="D21" s="110">
        <v>92442622</v>
      </c>
      <c r="E21" s="111">
        <v>14155091</v>
      </c>
      <c r="F21" s="115">
        <f t="shared" si="0"/>
        <v>38442404</v>
      </c>
      <c r="G21" s="113" t="s">
        <v>94</v>
      </c>
      <c r="H21" s="81"/>
    </row>
    <row r="22" spans="1:8" ht="22.5" customHeight="1">
      <c r="A22" s="118" t="s">
        <v>95</v>
      </c>
      <c r="B22" s="108">
        <v>35208718</v>
      </c>
      <c r="C22" s="119">
        <v>63484306</v>
      </c>
      <c r="D22" s="110">
        <v>54903521</v>
      </c>
      <c r="E22" s="111">
        <v>8580785</v>
      </c>
      <c r="F22" s="115">
        <f t="shared" si="0"/>
        <v>28275588</v>
      </c>
      <c r="G22" s="113" t="s">
        <v>96</v>
      </c>
      <c r="H22" s="81"/>
    </row>
    <row r="23" spans="1:8" ht="22.5" customHeight="1">
      <c r="A23" s="90" t="s">
        <v>97</v>
      </c>
      <c r="B23" s="108">
        <v>32636190</v>
      </c>
      <c r="C23" s="124">
        <v>80499766</v>
      </c>
      <c r="D23" s="110">
        <v>70688514</v>
      </c>
      <c r="E23" s="111">
        <v>9811252</v>
      </c>
      <c r="F23" s="115">
        <f t="shared" si="0"/>
        <v>47863576</v>
      </c>
      <c r="G23" s="113" t="s">
        <v>97</v>
      </c>
      <c r="H23" s="81"/>
    </row>
    <row r="24" spans="1:8" ht="22.5" customHeight="1">
      <c r="A24" s="107" t="s">
        <v>98</v>
      </c>
      <c r="B24" s="108">
        <v>19447123</v>
      </c>
      <c r="C24" s="114">
        <v>56426394</v>
      </c>
      <c r="D24" s="110">
        <v>49349208</v>
      </c>
      <c r="E24" s="111">
        <v>7077186</v>
      </c>
      <c r="F24" s="112">
        <f t="shared" si="0"/>
        <v>36979271</v>
      </c>
      <c r="G24" s="113" t="s">
        <v>99</v>
      </c>
      <c r="H24" s="81"/>
    </row>
    <row r="25" spans="1:8" ht="22.5" customHeight="1">
      <c r="A25" s="107" t="s">
        <v>100</v>
      </c>
      <c r="B25" s="108">
        <v>52848947</v>
      </c>
      <c r="C25" s="114">
        <v>118712181</v>
      </c>
      <c r="D25" s="110">
        <v>103779335</v>
      </c>
      <c r="E25" s="111">
        <v>14932846</v>
      </c>
      <c r="F25" s="112">
        <f t="shared" si="0"/>
        <v>65863234</v>
      </c>
      <c r="G25" s="113" t="s">
        <v>101</v>
      </c>
      <c r="H25" s="81"/>
    </row>
    <row r="26" spans="1:8" ht="22.5" customHeight="1">
      <c r="A26" s="107" t="s">
        <v>102</v>
      </c>
      <c r="B26" s="108">
        <v>74271416</v>
      </c>
      <c r="C26" s="114">
        <v>154016924</v>
      </c>
      <c r="D26" s="110">
        <v>133114560</v>
      </c>
      <c r="E26" s="111">
        <v>20902364</v>
      </c>
      <c r="F26" s="115">
        <f t="shared" si="0"/>
        <v>79745508</v>
      </c>
      <c r="G26" s="113" t="s">
        <v>103</v>
      </c>
      <c r="H26" s="81"/>
    </row>
    <row r="27" spans="1:8" ht="22.5" customHeight="1">
      <c r="A27" s="107" t="s">
        <v>104</v>
      </c>
      <c r="B27" s="108">
        <v>58198447</v>
      </c>
      <c r="C27" s="114">
        <v>159537565</v>
      </c>
      <c r="D27" s="110">
        <v>138623927</v>
      </c>
      <c r="E27" s="111">
        <v>20913638</v>
      </c>
      <c r="F27" s="115">
        <f t="shared" si="0"/>
        <v>101339118</v>
      </c>
      <c r="G27" s="113" t="s">
        <v>105</v>
      </c>
      <c r="H27" s="81"/>
    </row>
    <row r="28" spans="1:8" ht="22.5" customHeight="1">
      <c r="A28" s="107" t="s">
        <v>106</v>
      </c>
      <c r="B28" s="108">
        <v>40018322</v>
      </c>
      <c r="C28" s="114">
        <v>110898891</v>
      </c>
      <c r="D28" s="110">
        <v>96740047</v>
      </c>
      <c r="E28" s="111">
        <v>14158844</v>
      </c>
      <c r="F28" s="115">
        <f t="shared" si="0"/>
        <v>70880569</v>
      </c>
      <c r="G28" s="113" t="s">
        <v>107</v>
      </c>
      <c r="H28" s="81"/>
    </row>
    <row r="29" spans="1:8" ht="22.5" customHeight="1">
      <c r="A29" s="125" t="s">
        <v>108</v>
      </c>
      <c r="B29" s="126">
        <v>62163037</v>
      </c>
      <c r="C29" s="127">
        <v>152808097</v>
      </c>
      <c r="D29" s="122">
        <v>130856412</v>
      </c>
      <c r="E29" s="122">
        <v>21951685</v>
      </c>
      <c r="F29" s="128">
        <f t="shared" si="0"/>
        <v>90645060</v>
      </c>
      <c r="G29" s="129" t="s">
        <v>81</v>
      </c>
      <c r="H29" s="81"/>
    </row>
    <row r="30" spans="1:8" ht="22.5" customHeight="1">
      <c r="A30" s="130" t="s">
        <v>109</v>
      </c>
      <c r="B30" s="131">
        <f>SUM(B7:B29)</f>
        <v>1142928026</v>
      </c>
      <c r="C30" s="132">
        <f>SUM(C7:C29)</f>
        <v>2066009683</v>
      </c>
      <c r="D30" s="132">
        <f>SUM(D7:D29)</f>
        <v>1788084411</v>
      </c>
      <c r="E30" s="132">
        <f>SUM(E7:E29)</f>
        <v>277925272</v>
      </c>
      <c r="F30" s="132">
        <f>SUM(F7:F29)</f>
        <v>937587764</v>
      </c>
      <c r="G30" s="133" t="s">
        <v>109</v>
      </c>
      <c r="H30" s="81"/>
    </row>
    <row r="31" spans="5:6" ht="20.25" customHeight="1">
      <c r="E31" s="194" t="s">
        <v>130</v>
      </c>
      <c r="F31"/>
    </row>
    <row r="32" ht="12.75" customHeight="1">
      <c r="C32" s="134"/>
    </row>
    <row r="33" spans="1:16" ht="18" customHeight="1">
      <c r="A33" s="75" t="s">
        <v>125</v>
      </c>
      <c r="B33" s="76"/>
      <c r="C33" s="77"/>
      <c r="D33" s="77"/>
      <c r="E33" s="75"/>
      <c r="F33" s="75"/>
      <c r="G33" s="75"/>
      <c r="H33" s="75"/>
      <c r="I33" s="75"/>
      <c r="J33" s="76"/>
      <c r="K33" s="77"/>
      <c r="L33" s="77"/>
      <c r="M33" s="75"/>
      <c r="N33" s="75"/>
      <c r="O33" s="75"/>
      <c r="P33" s="75"/>
    </row>
    <row r="34" spans="2:7" ht="15.75" customHeight="1">
      <c r="B34" s="135" t="s">
        <v>55</v>
      </c>
      <c r="C34" s="174" t="s">
        <v>56</v>
      </c>
      <c r="D34" s="174"/>
      <c r="F34" s="78"/>
      <c r="G34" s="78"/>
    </row>
    <row r="35" ht="12.75" customHeight="1">
      <c r="C35" s="134"/>
    </row>
    <row r="36" ht="12.75" customHeight="1">
      <c r="C36" s="134"/>
    </row>
    <row r="37" ht="12.75" customHeight="1">
      <c r="C37" s="134"/>
    </row>
    <row r="38" ht="12.75" customHeight="1">
      <c r="C38" s="134"/>
    </row>
    <row r="39" ht="12.75" customHeight="1">
      <c r="C39" s="134"/>
    </row>
    <row r="40" ht="12.75" customHeight="1">
      <c r="C40" s="134"/>
    </row>
    <row r="41" ht="12.75" customHeight="1">
      <c r="C41" s="134"/>
    </row>
    <row r="42" ht="12.75" customHeight="1">
      <c r="C42" s="134"/>
    </row>
    <row r="43" ht="12.75" customHeight="1">
      <c r="C43" s="134"/>
    </row>
    <row r="44" ht="12.75" customHeight="1">
      <c r="C44" s="134"/>
    </row>
    <row r="45" ht="12.75" customHeight="1">
      <c r="C45" s="134"/>
    </row>
    <row r="46" ht="12.75" customHeight="1">
      <c r="C46" s="134"/>
    </row>
    <row r="47" ht="12.75" customHeight="1">
      <c r="C47" s="134"/>
    </row>
    <row r="48" ht="12.75" customHeight="1">
      <c r="C48" s="134"/>
    </row>
    <row r="49" ht="12.75" customHeight="1">
      <c r="C49" s="134"/>
    </row>
    <row r="50" ht="12.75" customHeight="1">
      <c r="C50" s="134"/>
    </row>
    <row r="51" ht="12.75" customHeight="1">
      <c r="C51" s="134"/>
    </row>
    <row r="52" ht="12.75" customHeight="1">
      <c r="C52" s="134"/>
    </row>
    <row r="53" ht="12.75" customHeight="1">
      <c r="C53" s="134"/>
    </row>
    <row r="54" ht="12.75" customHeight="1">
      <c r="C54" s="134"/>
    </row>
    <row r="55" ht="12.75" customHeight="1">
      <c r="C55" s="134"/>
    </row>
  </sheetData>
  <sheetProtection/>
  <mergeCells count="4">
    <mergeCell ref="B3:B4"/>
    <mergeCell ref="C3:C4"/>
    <mergeCell ref="F4:F5"/>
    <mergeCell ref="C34:D34"/>
  </mergeCells>
  <hyperlinks>
    <hyperlink ref="C34" r:id="rId1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Administrator</cp:lastModifiedBy>
  <cp:lastPrinted>2017-04-13T01:07:05Z</cp:lastPrinted>
  <dcterms:created xsi:type="dcterms:W3CDTF">2004-06-17T09:35:55Z</dcterms:created>
  <dcterms:modified xsi:type="dcterms:W3CDTF">2017-04-13T01:07:56Z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