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区別・費目別算定結果" sheetId="1" r:id="rId1"/>
  </sheets>
  <definedNames>
    <definedName name="_xlnm.Print_Area" localSheetId="0">'区別・費目別算定結果'!$A$1:$BY$31</definedName>
    <definedName name="_xlnm.Print_Titles" localSheetId="0">'区別・費目別算定結果'!$A:$A,'区別・費目別算定結果'!$1:$31</definedName>
    <definedName name="Z_75B5644B_43AA_4463_BA81_6609C8DC4968_.wvu.PrintArea" localSheetId="0" hidden="1">'区別・費目別算定結果'!$A$1:$BY$31</definedName>
    <definedName name="Z_75B5644B_43AA_4463_BA81_6609C8DC4968_.wvu.PrintTitles" localSheetId="0" hidden="1">'区別・費目別算定結果'!$A:$A,'区別・費目別算定結果'!$1:$31</definedName>
  </definedNames>
  <calcPr fullCalcOnLoad="1"/>
</workbook>
</file>

<file path=xl/sharedStrings.xml><?xml version="1.0" encoding="utf-8"?>
<sst xmlns="http://schemas.openxmlformats.org/spreadsheetml/2006/main" count="146" uniqueCount="111">
  <si>
    <t xml:space="preserve">  基    準    財    政    需    要    額</t>
  </si>
  <si>
    <t xml:space="preserve">    経      常      的      経      費</t>
  </si>
  <si>
    <t>民  生  費</t>
  </si>
  <si>
    <t>衛  生  費</t>
  </si>
  <si>
    <t>経済労働費</t>
  </si>
  <si>
    <t>土  木  費</t>
  </si>
  <si>
    <t>教  育  費</t>
  </si>
  <si>
    <t>社会福祉費</t>
  </si>
  <si>
    <t>老人福祉費</t>
  </si>
  <si>
    <t>生活保護費</t>
  </si>
  <si>
    <t>児童福祉費</t>
  </si>
  <si>
    <t>建築公害費</t>
  </si>
  <si>
    <t>都市整備費</t>
  </si>
  <si>
    <t>公  園  費</t>
  </si>
  <si>
    <t>区立保育所</t>
  </si>
  <si>
    <t>私立保育所</t>
  </si>
  <si>
    <t>児  童  数</t>
  </si>
  <si>
    <t>学  級  数</t>
  </si>
  <si>
    <t>学  校  数</t>
  </si>
  <si>
    <t>港</t>
  </si>
  <si>
    <t>北</t>
  </si>
  <si>
    <t xml:space="preserve">    投      資      的      経      費</t>
  </si>
  <si>
    <t>その他諸費</t>
  </si>
  <si>
    <t>錯  誤  額</t>
  </si>
  <si>
    <t>公  債  費</t>
  </si>
  <si>
    <t>財  産  費</t>
  </si>
  <si>
    <t>その他行政費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</si>
  <si>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</si>
  <si>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</si>
  <si>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</si>
  <si>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</si>
  <si>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</si>
  <si>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</si>
  <si>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</si>
  <si>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</si>
  <si>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</si>
  <si>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</si>
  <si>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</si>
  <si>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</si>
  <si>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</si>
  <si>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</si>
  <si>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荒川</t>
  </si>
  <si>
    <t>板橋</t>
  </si>
  <si>
    <t>練馬</t>
  </si>
  <si>
    <t>足立</t>
  </si>
  <si>
    <t>葛飾</t>
  </si>
  <si>
    <t>江戸川</t>
  </si>
  <si>
    <t>道路橋りょう費</t>
  </si>
  <si>
    <t>18歳未満人口</t>
  </si>
  <si>
    <t>児童生徒数</t>
  </si>
  <si>
    <t>幼稚園数</t>
  </si>
  <si>
    <t>人口</t>
  </si>
  <si>
    <t>園児数</t>
  </si>
  <si>
    <t>その他の教育費</t>
  </si>
  <si>
    <t>経常的経費計</t>
  </si>
  <si>
    <t>投資的経費計</t>
  </si>
  <si>
    <t>単位費用分計</t>
  </si>
  <si>
    <t>(条例16条)</t>
  </si>
  <si>
    <t>（単位：千円）</t>
  </si>
  <si>
    <t>（算出資料との</t>
  </si>
  <si>
    <t>後期高齢者医療</t>
  </si>
  <si>
    <t>制度事業助成費</t>
  </si>
  <si>
    <t>建築公害費</t>
  </si>
  <si>
    <t>№２</t>
  </si>
  <si>
    <t>№３</t>
  </si>
  <si>
    <t>№４</t>
  </si>
  <si>
    <t>№５</t>
  </si>
  <si>
    <t>№６</t>
  </si>
  <si>
    <t>№７</t>
  </si>
  <si>
    <t>№８</t>
  </si>
  <si>
    <t>№９</t>
  </si>
  <si>
    <t>基    準    財    政    需    要    額</t>
  </si>
  <si>
    <t>（参考）</t>
  </si>
  <si>
    <t>経      常      的      経      費</t>
  </si>
  <si>
    <t>その他諸費以外</t>
  </si>
  <si>
    <t>投      資      的      経      費</t>
  </si>
  <si>
    <t>区　名</t>
  </si>
  <si>
    <t>議会総務費</t>
  </si>
  <si>
    <t>民生費</t>
  </si>
  <si>
    <t>衛生費</t>
  </si>
  <si>
    <t>清掃費</t>
  </si>
  <si>
    <t>土  木  費</t>
  </si>
  <si>
    <t>教  育  費</t>
  </si>
  <si>
    <t>議会総務費</t>
  </si>
  <si>
    <t>総     計</t>
  </si>
  <si>
    <t>社会福祉費</t>
  </si>
  <si>
    <t>国民健康保険</t>
  </si>
  <si>
    <t>清掃総務費</t>
  </si>
  <si>
    <t>収集作業費</t>
  </si>
  <si>
    <t>収集車両費</t>
  </si>
  <si>
    <t>処理処分費</t>
  </si>
  <si>
    <t>生活経済費</t>
  </si>
  <si>
    <t>産業経済費</t>
  </si>
  <si>
    <t>道路橋りょう費</t>
  </si>
  <si>
    <t>小学校費</t>
  </si>
  <si>
    <t>中学校費</t>
  </si>
  <si>
    <t>議会総務費</t>
  </si>
  <si>
    <t>処理処分費</t>
  </si>
  <si>
    <t>都市整備費</t>
  </si>
  <si>
    <t>事業助成費</t>
  </si>
  <si>
    <t>生徒数</t>
  </si>
  <si>
    <t>学級数</t>
  </si>
  <si>
    <t>(A)</t>
  </si>
  <si>
    <t>突合不要）</t>
  </si>
  <si>
    <t>(B)</t>
  </si>
  <si>
    <t>(A)+(B)=(C)</t>
  </si>
  <si>
    <t>(D)</t>
  </si>
  <si>
    <t>(C)+(D)=(E)</t>
  </si>
  <si>
    <t>千代田</t>
  </si>
  <si>
    <t>計</t>
  </si>
  <si>
    <t>平成26年度　都区財政調整　区別算定結果　（再調整）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</si>
</sst>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_);[Red]\(#,##0\)"/>
    <numFmt numFmtId="180" formatCode="#,##0;&quot;▲ &quot;#,##0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0.0%"/>
  </numFmts>
  <fonts count="48">
    <font>
      <sz val="14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4"/>
      <color indexed="10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37" fontId="5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3" fillId="0" borderId="18" xfId="0" applyFont="1" applyFill="1" applyBorder="1" applyAlignment="1" applyProtection="1">
      <alignment horizontal="centerContinuous" vertical="center"/>
      <protection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0" fillId="0" borderId="21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3" fillId="0" borderId="24" xfId="0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29" xfId="0" applyFont="1" applyFill="1" applyBorder="1" applyAlignment="1" applyProtection="1">
      <alignment horizontal="centerContinuous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Continuous" vertical="center"/>
    </xf>
    <xf numFmtId="0" fontId="7" fillId="0" borderId="3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10" fillId="0" borderId="40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9" fillId="0" borderId="40" xfId="0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38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right" vertical="center"/>
      <protection/>
    </xf>
    <xf numFmtId="0" fontId="3" fillId="0" borderId="45" xfId="0" applyFont="1" applyFill="1" applyBorder="1" applyAlignment="1">
      <alignment vertical="center" wrapText="1"/>
    </xf>
    <xf numFmtId="37" fontId="5" fillId="0" borderId="24" xfId="0" applyNumberFormat="1" applyFont="1" applyFill="1" applyBorder="1" applyAlignment="1" applyProtection="1">
      <alignment vertical="center"/>
      <protection/>
    </xf>
    <xf numFmtId="38" fontId="3" fillId="0" borderId="46" xfId="0" applyNumberFormat="1" applyFont="1" applyFill="1" applyBorder="1" applyAlignment="1" applyProtection="1">
      <alignment vertical="center"/>
      <protection/>
    </xf>
    <xf numFmtId="37" fontId="5" fillId="0" borderId="25" xfId="0" applyNumberFormat="1" applyFont="1" applyFill="1" applyBorder="1" applyAlignment="1" applyProtection="1">
      <alignment vertical="center"/>
      <protection/>
    </xf>
    <xf numFmtId="37" fontId="5" fillId="0" borderId="46" xfId="0" applyNumberFormat="1" applyFont="1" applyFill="1" applyBorder="1" applyAlignment="1" applyProtection="1">
      <alignment vertical="center"/>
      <protection/>
    </xf>
    <xf numFmtId="37" fontId="8" fillId="0" borderId="47" xfId="0" applyNumberFormat="1" applyFont="1" applyFill="1" applyBorder="1" applyAlignment="1" applyProtection="1">
      <alignment vertical="center"/>
      <protection/>
    </xf>
    <xf numFmtId="37" fontId="5" fillId="0" borderId="33" xfId="0" applyNumberFormat="1" applyFont="1" applyFill="1" applyBorder="1" applyAlignment="1" applyProtection="1">
      <alignment vertical="center"/>
      <protection/>
    </xf>
    <xf numFmtId="37" fontId="5" fillId="0" borderId="48" xfId="0" applyNumberFormat="1" applyFont="1" applyFill="1" applyBorder="1" applyAlignment="1" applyProtection="1">
      <alignment vertical="center"/>
      <protection/>
    </xf>
    <xf numFmtId="37" fontId="3" fillId="0" borderId="25" xfId="0" applyNumberFormat="1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37" fontId="5" fillId="0" borderId="49" xfId="0" applyNumberFormat="1" applyFont="1" applyFill="1" applyBorder="1" applyAlignment="1" applyProtection="1">
      <alignment vertical="center"/>
      <protection/>
    </xf>
    <xf numFmtId="38" fontId="3" fillId="0" borderId="50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8" fillId="0" borderId="51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7" fontId="5" fillId="0" borderId="50" xfId="0" applyNumberFormat="1" applyFont="1" applyFill="1" applyBorder="1" applyAlignment="1" applyProtection="1">
      <alignment vertical="center"/>
      <protection/>
    </xf>
    <xf numFmtId="37" fontId="8" fillId="0" borderId="52" xfId="0" applyNumberFormat="1" applyFont="1" applyFill="1" applyBorder="1" applyAlignment="1" applyProtection="1">
      <alignment vertical="center"/>
      <protection/>
    </xf>
    <xf numFmtId="37" fontId="5" fillId="0" borderId="19" xfId="0" applyNumberFormat="1" applyFont="1" applyFill="1" applyBorder="1" applyAlignment="1" applyProtection="1">
      <alignment vertical="center"/>
      <protection/>
    </xf>
    <xf numFmtId="38" fontId="3" fillId="0" borderId="27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5" fillId="0" borderId="27" xfId="0" applyNumberFormat="1" applyFont="1" applyFill="1" applyBorder="1" applyAlignment="1" applyProtection="1">
      <alignment vertical="center"/>
      <protection/>
    </xf>
    <xf numFmtId="37" fontId="8" fillId="0" borderId="53" xfId="0" applyNumberFormat="1" applyFont="1" applyFill="1" applyBorder="1" applyAlignment="1" applyProtection="1">
      <alignment vertical="center"/>
      <protection/>
    </xf>
    <xf numFmtId="37" fontId="8" fillId="0" borderId="38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37" fontId="5" fillId="0" borderId="54" xfId="0" applyNumberFormat="1" applyFont="1" applyFill="1" applyBorder="1" applyAlignment="1" applyProtection="1">
      <alignment vertical="center"/>
      <protection/>
    </xf>
    <xf numFmtId="37" fontId="5" fillId="0" borderId="55" xfId="0" applyNumberFormat="1" applyFont="1" applyFill="1" applyBorder="1" applyAlignment="1" applyProtection="1">
      <alignment vertical="center"/>
      <protection/>
    </xf>
    <xf numFmtId="37" fontId="5" fillId="0" borderId="56" xfId="0" applyNumberFormat="1" applyFont="1" applyFill="1" applyBorder="1" applyAlignment="1" applyProtection="1">
      <alignment vertical="center"/>
      <protection/>
    </xf>
    <xf numFmtId="37" fontId="8" fillId="0" borderId="57" xfId="0" applyNumberFormat="1" applyFont="1" applyFill="1" applyBorder="1" applyAlignment="1" applyProtection="1">
      <alignment vertical="center"/>
      <protection/>
    </xf>
    <xf numFmtId="37" fontId="5" fillId="0" borderId="58" xfId="0" applyNumberFormat="1" applyFont="1" applyFill="1" applyBorder="1" applyAlignment="1" applyProtection="1">
      <alignment vertical="center"/>
      <protection/>
    </xf>
    <xf numFmtId="37" fontId="5" fillId="0" borderId="59" xfId="0" applyNumberFormat="1" applyFont="1" applyFill="1" applyBorder="1" applyAlignment="1" applyProtection="1">
      <alignment vertical="center"/>
      <protection/>
    </xf>
    <xf numFmtId="37" fontId="5" fillId="0" borderId="60" xfId="0" applyNumberFormat="1" applyFont="1" applyFill="1" applyBorder="1" applyAlignment="1" applyProtection="1">
      <alignment vertical="center"/>
      <protection/>
    </xf>
    <xf numFmtId="37" fontId="8" fillId="0" borderId="6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centerContinuous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37" fontId="0" fillId="0" borderId="0" xfId="0" applyNumberFormat="1" applyAlignment="1">
      <alignment vertical="center"/>
    </xf>
    <xf numFmtId="0" fontId="3" fillId="0" borderId="40" xfId="0" applyFont="1" applyFill="1" applyBorder="1" applyAlignment="1" applyProtection="1">
      <alignment horizontal="centerContinuous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3" fillId="0" borderId="62" xfId="0" applyFont="1" applyFill="1" applyBorder="1" applyAlignment="1" applyProtection="1">
      <alignment horizontal="distributed" vertical="center"/>
      <protection/>
    </xf>
    <xf numFmtId="0" fontId="3" fillId="0" borderId="63" xfId="0" applyFont="1" applyFill="1" applyBorder="1" applyAlignment="1" applyProtection="1">
      <alignment horizontal="right" vertical="center"/>
      <protection/>
    </xf>
    <xf numFmtId="38" fontId="3" fillId="0" borderId="48" xfId="50" applyFont="1" applyFill="1" applyBorder="1" applyAlignment="1">
      <alignment vertical="center"/>
    </xf>
    <xf numFmtId="37" fontId="3" fillId="0" borderId="48" xfId="0" applyNumberFormat="1" applyFont="1" applyFill="1" applyBorder="1" applyAlignment="1" applyProtection="1">
      <alignment vertical="center"/>
      <protection/>
    </xf>
    <xf numFmtId="38" fontId="3" fillId="0" borderId="26" xfId="0" applyNumberFormat="1" applyFont="1" applyFill="1" applyBorder="1" applyAlignment="1" applyProtection="1">
      <alignment vertical="center"/>
      <protection/>
    </xf>
    <xf numFmtId="37" fontId="3" fillId="0" borderId="48" xfId="62" applyNumberFormat="1" applyFont="1" applyFill="1" applyBorder="1" applyAlignment="1" applyProtection="1">
      <alignment shrinkToFit="1"/>
      <protection/>
    </xf>
    <xf numFmtId="37" fontId="3" fillId="0" borderId="13" xfId="62" applyNumberFormat="1" applyFont="1" applyFill="1" applyBorder="1" applyAlignment="1" applyProtection="1">
      <alignment shrinkToFit="1"/>
      <protection/>
    </xf>
    <xf numFmtId="37" fontId="3" fillId="0" borderId="64" xfId="62" applyNumberFormat="1" applyFont="1" applyFill="1" applyBorder="1" applyAlignment="1" applyProtection="1">
      <alignment shrinkToFit="1"/>
      <protection/>
    </xf>
    <xf numFmtId="38" fontId="3" fillId="0" borderId="42" xfId="50" applyFont="1" applyFill="1" applyBorder="1" applyAlignment="1">
      <alignment vertical="center"/>
    </xf>
    <xf numFmtId="38" fontId="3" fillId="0" borderId="36" xfId="0" applyNumberFormat="1" applyFont="1" applyFill="1" applyBorder="1" applyAlignment="1" applyProtection="1">
      <alignment vertical="center"/>
      <protection/>
    </xf>
    <xf numFmtId="38" fontId="3" fillId="0" borderId="23" xfId="50" applyFont="1" applyFill="1" applyBorder="1" applyAlignment="1">
      <alignment vertical="center"/>
    </xf>
    <xf numFmtId="37" fontId="3" fillId="0" borderId="65" xfId="0" applyNumberFormat="1" applyFont="1" applyFill="1" applyBorder="1" applyAlignment="1" applyProtection="1">
      <alignment vertical="center"/>
      <protection/>
    </xf>
    <xf numFmtId="38" fontId="3" fillId="0" borderId="33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1総括（経常）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"/>
  <sheetViews>
    <sheetView tabSelected="1" view="pageBreakPreview" zoomScale="75" zoomScaleNormal="75" zoomScaleSheetLayoutView="75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8.66015625" defaultRowHeight="18"/>
  <cols>
    <col min="1" max="1" width="6.58203125" style="105" customWidth="1"/>
    <col min="2" max="2" width="11.83203125" style="105" customWidth="1"/>
    <col min="3" max="3" width="10.83203125" style="105" customWidth="1"/>
    <col min="4" max="4" width="11.66015625" style="105" customWidth="1"/>
    <col min="5" max="11" width="10.66015625" style="105" customWidth="1"/>
    <col min="12" max="12" width="10.66015625" style="11" customWidth="1"/>
    <col min="13" max="13" width="11.5" style="11" customWidth="1"/>
    <col min="14" max="14" width="11.66015625" style="105" customWidth="1"/>
    <col min="15" max="15" width="10.66015625" style="105" customWidth="1"/>
    <col min="16" max="16" width="11.66015625" style="105" customWidth="1"/>
    <col min="17" max="20" width="10.66015625" style="105" customWidth="1"/>
    <col min="21" max="21" width="11.66015625" style="11" customWidth="1"/>
    <col min="22" max="23" width="10.66015625" style="11" customWidth="1"/>
    <col min="24" max="24" width="11.66015625" style="105" customWidth="1"/>
    <col min="25" max="28" width="10.66015625" style="105" customWidth="1"/>
    <col min="29" max="29" width="11" style="105" bestFit="1" customWidth="1"/>
    <col min="30" max="30" width="10.91015625" style="105" bestFit="1" customWidth="1"/>
    <col min="31" max="31" width="10" style="105" bestFit="1" customWidth="1"/>
    <col min="32" max="32" width="9.16015625" style="105" bestFit="1" customWidth="1"/>
    <col min="33" max="34" width="10.08203125" style="105" bestFit="1" customWidth="1"/>
    <col min="35" max="35" width="9.08203125" style="105" customWidth="1"/>
    <col min="36" max="36" width="9.33203125" style="105" bestFit="1" customWidth="1"/>
    <col min="37" max="37" width="10.08203125" style="105" bestFit="1" customWidth="1"/>
    <col min="38" max="38" width="10" style="105" bestFit="1" customWidth="1"/>
    <col min="39" max="40" width="9.16015625" style="105" customWidth="1"/>
    <col min="41" max="41" width="10.08203125" style="105" bestFit="1" customWidth="1"/>
    <col min="42" max="42" width="9.91015625" style="11" customWidth="1"/>
    <col min="43" max="45" width="10.66015625" style="11" customWidth="1"/>
    <col min="46" max="46" width="14.58203125" style="11" customWidth="1"/>
    <col min="47" max="47" width="2.16015625" style="105" customWidth="1"/>
    <col min="48" max="48" width="12.66015625" style="105" customWidth="1"/>
    <col min="49" max="49" width="11.66015625" style="105" customWidth="1"/>
    <col min="50" max="50" width="10.66015625" style="105" customWidth="1"/>
    <col min="51" max="51" width="11.66015625" style="105" customWidth="1"/>
    <col min="52" max="54" width="10.66015625" style="105" customWidth="1"/>
    <col min="55" max="55" width="11.66015625" style="105" customWidth="1"/>
    <col min="56" max="56" width="10.66015625" style="105" customWidth="1"/>
    <col min="57" max="57" width="11.66015625" style="105" customWidth="1"/>
    <col min="58" max="59" width="10.58203125" style="105" customWidth="1"/>
    <col min="60" max="60" width="11.66015625" style="11" customWidth="1"/>
    <col min="61" max="61" width="10.66015625" style="11" customWidth="1"/>
    <col min="62" max="62" width="11.66015625" style="105" customWidth="1"/>
    <col min="63" max="65" width="10.66015625" style="105" customWidth="1"/>
    <col min="66" max="66" width="11.66015625" style="105" customWidth="1"/>
    <col min="67" max="72" width="10.66015625" style="105" customWidth="1"/>
    <col min="73" max="73" width="10.58203125" style="105" customWidth="1"/>
    <col min="74" max="74" width="16" style="105" customWidth="1"/>
    <col min="75" max="75" width="14.16015625" style="105" bestFit="1" customWidth="1"/>
    <col min="76" max="76" width="9.58203125" style="105" bestFit="1" customWidth="1"/>
    <col min="77" max="77" width="13.16015625" style="105" bestFit="1" customWidth="1"/>
    <col min="78" max="16384" width="8.83203125" style="105" customWidth="1"/>
  </cols>
  <sheetData>
    <row r="1" spans="2:77" ht="24" customHeight="1">
      <c r="B1" s="110" t="s">
        <v>110</v>
      </c>
      <c r="C1" s="106"/>
      <c r="D1" s="106"/>
      <c r="E1" s="107"/>
      <c r="F1" s="108"/>
      <c r="G1" s="107"/>
      <c r="H1" s="107"/>
      <c r="I1" s="107"/>
      <c r="J1" s="107"/>
      <c r="K1" s="107"/>
      <c r="L1" s="18"/>
      <c r="M1" s="18" t="s">
        <v>58</v>
      </c>
      <c r="N1" s="106"/>
      <c r="O1" s="107"/>
      <c r="P1" s="107"/>
      <c r="Q1" s="107"/>
      <c r="R1" s="107"/>
      <c r="S1" s="107"/>
      <c r="T1" s="18" t="s">
        <v>58</v>
      </c>
      <c r="U1" s="5"/>
      <c r="V1" s="6"/>
      <c r="W1" s="6"/>
      <c r="X1" s="107"/>
      <c r="Y1" s="107"/>
      <c r="Z1" s="107"/>
      <c r="AA1" s="107"/>
      <c r="AB1" s="18" t="s">
        <v>58</v>
      </c>
      <c r="AC1" s="106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8" t="s">
        <v>58</v>
      </c>
      <c r="AP1" s="5"/>
      <c r="AQ1" s="6"/>
      <c r="AR1" s="6"/>
      <c r="AS1" s="6"/>
      <c r="AT1" s="6"/>
      <c r="AU1" s="107"/>
      <c r="AV1" s="18" t="s">
        <v>58</v>
      </c>
      <c r="AW1" s="106"/>
      <c r="AX1" s="107"/>
      <c r="AY1" s="107"/>
      <c r="AZ1" s="107"/>
      <c r="BA1" s="107"/>
      <c r="BB1" s="107"/>
      <c r="BC1" s="107"/>
      <c r="BD1" s="18" t="s">
        <v>58</v>
      </c>
      <c r="BE1" s="106"/>
      <c r="BF1" s="107"/>
      <c r="BG1" s="107"/>
      <c r="BH1" s="5"/>
      <c r="BI1" s="6"/>
      <c r="BJ1" s="107"/>
      <c r="BK1" s="107"/>
      <c r="BL1" s="107"/>
      <c r="BM1" s="107"/>
      <c r="BN1" s="18" t="s">
        <v>58</v>
      </c>
      <c r="BO1" s="106"/>
      <c r="BP1" s="107"/>
      <c r="BQ1" s="107"/>
      <c r="BR1" s="107"/>
      <c r="BS1" s="107"/>
      <c r="BT1" s="107"/>
      <c r="BU1" s="107"/>
      <c r="BV1" s="18"/>
      <c r="BW1" s="106"/>
      <c r="BX1" s="107"/>
      <c r="BY1" s="18" t="s">
        <v>58</v>
      </c>
    </row>
    <row r="2" spans="1:77" ht="17.25" customHeight="1">
      <c r="A2" s="109"/>
      <c r="B2" s="110"/>
      <c r="C2" s="111"/>
      <c r="D2" s="111"/>
      <c r="E2" s="112"/>
      <c r="F2" s="112"/>
      <c r="G2" s="112"/>
      <c r="H2" s="112"/>
      <c r="I2" s="112"/>
      <c r="J2" s="112"/>
      <c r="K2" s="112"/>
      <c r="L2" s="12"/>
      <c r="M2" s="12" t="s">
        <v>63</v>
      </c>
      <c r="N2" s="111"/>
      <c r="O2" s="111"/>
      <c r="P2" s="111"/>
      <c r="Q2" s="112"/>
      <c r="R2" s="112"/>
      <c r="S2" s="112"/>
      <c r="T2" s="113" t="s">
        <v>64</v>
      </c>
      <c r="U2" s="13"/>
      <c r="V2" s="13"/>
      <c r="W2" s="13"/>
      <c r="X2" s="112"/>
      <c r="Y2" s="112"/>
      <c r="Z2" s="112"/>
      <c r="AA2" s="112"/>
      <c r="AB2" s="113" t="s">
        <v>65</v>
      </c>
      <c r="AC2" s="111"/>
      <c r="AD2" s="111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3" t="s">
        <v>66</v>
      </c>
      <c r="AP2" s="13"/>
      <c r="AQ2" s="13"/>
      <c r="AR2" s="13"/>
      <c r="AS2" s="7"/>
      <c r="AT2" s="12" t="s">
        <v>67</v>
      </c>
      <c r="AU2" s="113"/>
      <c r="AV2" s="114"/>
      <c r="AW2" s="111"/>
      <c r="AX2" s="111"/>
      <c r="AY2" s="111"/>
      <c r="AZ2" s="112"/>
      <c r="BA2" s="112"/>
      <c r="BB2" s="112"/>
      <c r="BC2" s="112"/>
      <c r="BD2" s="113" t="s">
        <v>68</v>
      </c>
      <c r="BE2" s="115"/>
      <c r="BF2" s="115"/>
      <c r="BG2" s="115"/>
      <c r="BH2" s="7"/>
      <c r="BI2" s="7"/>
      <c r="BJ2" s="112"/>
      <c r="BK2" s="112"/>
      <c r="BL2" s="112"/>
      <c r="BM2" s="112"/>
      <c r="BN2" s="113" t="s">
        <v>69</v>
      </c>
      <c r="BO2" s="111"/>
      <c r="BP2" s="111"/>
      <c r="BQ2" s="112"/>
      <c r="BR2" s="112"/>
      <c r="BS2" s="112"/>
      <c r="BT2" s="112"/>
      <c r="BU2" s="112"/>
      <c r="BV2" s="113"/>
      <c r="BW2" s="111"/>
      <c r="BX2" s="112"/>
      <c r="BY2" s="113" t="s">
        <v>70</v>
      </c>
    </row>
    <row r="3" spans="1:77" ht="22.5" customHeight="1" thickBot="1">
      <c r="A3" s="25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8"/>
      <c r="M3" s="28"/>
      <c r="N3" s="29" t="s">
        <v>0</v>
      </c>
      <c r="O3" s="30"/>
      <c r="P3" s="30"/>
      <c r="Q3" s="30"/>
      <c r="R3" s="30"/>
      <c r="S3" s="30"/>
      <c r="T3" s="31"/>
      <c r="U3" s="21" t="s">
        <v>71</v>
      </c>
      <c r="V3" s="30"/>
      <c r="W3" s="30"/>
      <c r="X3" s="30"/>
      <c r="Y3" s="30"/>
      <c r="Z3" s="30"/>
      <c r="AA3" s="30"/>
      <c r="AB3" s="31"/>
      <c r="AC3" s="21" t="s">
        <v>0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1"/>
      <c r="AP3" s="21" t="s">
        <v>0</v>
      </c>
      <c r="AQ3" s="30"/>
      <c r="AR3" s="30"/>
      <c r="AS3" s="30"/>
      <c r="AT3" s="31"/>
      <c r="AU3" s="32"/>
      <c r="AV3" s="33" t="s">
        <v>72</v>
      </c>
      <c r="AW3" s="21" t="s">
        <v>71</v>
      </c>
      <c r="AX3" s="30"/>
      <c r="AY3" s="30"/>
      <c r="AZ3" s="30"/>
      <c r="BA3" s="30"/>
      <c r="BB3" s="30"/>
      <c r="BC3" s="30"/>
      <c r="BD3" s="31"/>
      <c r="BE3" s="34" t="s">
        <v>0</v>
      </c>
      <c r="BF3" s="27"/>
      <c r="BG3" s="27"/>
      <c r="BH3" s="27"/>
      <c r="BI3" s="27"/>
      <c r="BJ3" s="27"/>
      <c r="BK3" s="27"/>
      <c r="BL3" s="27"/>
      <c r="BM3" s="27"/>
      <c r="BN3" s="28"/>
      <c r="BO3" s="29" t="s">
        <v>0</v>
      </c>
      <c r="BP3" s="30"/>
      <c r="BQ3" s="30"/>
      <c r="BR3" s="30"/>
      <c r="BS3" s="30"/>
      <c r="BT3" s="30"/>
      <c r="BU3" s="30"/>
      <c r="BV3" s="31"/>
      <c r="BW3" s="120" t="s">
        <v>71</v>
      </c>
      <c r="BX3" s="30"/>
      <c r="BY3" s="35"/>
    </row>
    <row r="4" spans="1:77" ht="22.5" customHeight="1" thickBot="1" thickTop="1">
      <c r="A4" s="32"/>
      <c r="B4" s="26" t="s">
        <v>73</v>
      </c>
      <c r="C4" s="27"/>
      <c r="D4" s="27"/>
      <c r="E4" s="27"/>
      <c r="F4" s="27"/>
      <c r="G4" s="27"/>
      <c r="H4" s="27"/>
      <c r="I4" s="27"/>
      <c r="J4" s="27"/>
      <c r="K4" s="27"/>
      <c r="L4" s="28"/>
      <c r="M4" s="28"/>
      <c r="N4" s="36" t="s">
        <v>1</v>
      </c>
      <c r="O4" s="37"/>
      <c r="P4" s="37"/>
      <c r="Q4" s="37"/>
      <c r="R4" s="37"/>
      <c r="S4" s="37"/>
      <c r="T4" s="38"/>
      <c r="U4" s="22" t="s">
        <v>73</v>
      </c>
      <c r="V4" s="37"/>
      <c r="W4" s="37"/>
      <c r="X4" s="37"/>
      <c r="Y4" s="37"/>
      <c r="Z4" s="37"/>
      <c r="AA4" s="37"/>
      <c r="AB4" s="38"/>
      <c r="AC4" s="22" t="s">
        <v>1</v>
      </c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8"/>
      <c r="AP4" s="22" t="s">
        <v>1</v>
      </c>
      <c r="AQ4" s="37"/>
      <c r="AR4" s="37"/>
      <c r="AS4" s="37"/>
      <c r="AT4" s="39"/>
      <c r="AU4" s="40"/>
      <c r="AV4" s="41" t="s">
        <v>74</v>
      </c>
      <c r="AW4" s="22" t="s">
        <v>75</v>
      </c>
      <c r="AX4" s="37"/>
      <c r="AY4" s="37"/>
      <c r="AZ4" s="37"/>
      <c r="BA4" s="37"/>
      <c r="BB4" s="37"/>
      <c r="BC4" s="37"/>
      <c r="BD4" s="38"/>
      <c r="BE4" s="34" t="s">
        <v>21</v>
      </c>
      <c r="BF4" s="27"/>
      <c r="BG4" s="27"/>
      <c r="BH4" s="27"/>
      <c r="BI4" s="27"/>
      <c r="BJ4" s="27"/>
      <c r="BK4" s="27"/>
      <c r="BL4" s="27"/>
      <c r="BM4" s="27"/>
      <c r="BN4" s="28"/>
      <c r="BO4" s="36" t="s">
        <v>21</v>
      </c>
      <c r="BP4" s="37"/>
      <c r="BQ4" s="37"/>
      <c r="BR4" s="37"/>
      <c r="BS4" s="37"/>
      <c r="BT4" s="37"/>
      <c r="BU4" s="37"/>
      <c r="BV4" s="42"/>
      <c r="BW4" s="43"/>
      <c r="BX4" s="7"/>
      <c r="BY4" s="43"/>
    </row>
    <row r="5" spans="1:77" ht="22.5" customHeight="1" thickTop="1">
      <c r="A5" s="41" t="s">
        <v>76</v>
      </c>
      <c r="B5" s="44" t="s">
        <v>77</v>
      </c>
      <c r="C5" s="7"/>
      <c r="D5" s="1" t="s">
        <v>78</v>
      </c>
      <c r="E5" s="8"/>
      <c r="F5" s="8"/>
      <c r="G5" s="8"/>
      <c r="H5" s="8"/>
      <c r="I5" s="8"/>
      <c r="J5" s="8"/>
      <c r="K5" s="8"/>
      <c r="L5" s="23"/>
      <c r="M5" s="24"/>
      <c r="N5" s="44" t="s">
        <v>79</v>
      </c>
      <c r="O5" s="45"/>
      <c r="P5" s="1" t="s">
        <v>80</v>
      </c>
      <c r="Q5" s="8"/>
      <c r="R5" s="8"/>
      <c r="S5" s="8"/>
      <c r="T5" s="45"/>
      <c r="U5" s="1" t="s">
        <v>4</v>
      </c>
      <c r="V5" s="8"/>
      <c r="W5" s="8"/>
      <c r="X5" s="1" t="s">
        <v>81</v>
      </c>
      <c r="Y5" s="8"/>
      <c r="Z5" s="8"/>
      <c r="AA5" s="8"/>
      <c r="AB5" s="45"/>
      <c r="AC5" s="1" t="s">
        <v>82</v>
      </c>
      <c r="AD5" s="8"/>
      <c r="AE5" s="8"/>
      <c r="AF5" s="8"/>
      <c r="AG5" s="8"/>
      <c r="AH5" s="8"/>
      <c r="AI5" s="8"/>
      <c r="AJ5" s="8"/>
      <c r="AK5" s="8"/>
      <c r="AL5" s="7"/>
      <c r="AM5" s="7"/>
      <c r="AN5" s="7"/>
      <c r="AO5" s="46"/>
      <c r="AP5" s="1" t="s">
        <v>22</v>
      </c>
      <c r="AQ5" s="8"/>
      <c r="AR5" s="8"/>
      <c r="AS5" s="8"/>
      <c r="AT5" s="43"/>
      <c r="AU5" s="46"/>
      <c r="AV5" s="41" t="s">
        <v>54</v>
      </c>
      <c r="AW5" s="1" t="s">
        <v>83</v>
      </c>
      <c r="AX5" s="8"/>
      <c r="AY5" s="1" t="s">
        <v>2</v>
      </c>
      <c r="AZ5" s="8"/>
      <c r="BA5" s="8"/>
      <c r="BB5" s="8"/>
      <c r="BC5" s="1" t="s">
        <v>3</v>
      </c>
      <c r="BD5" s="45"/>
      <c r="BE5" s="44" t="s">
        <v>80</v>
      </c>
      <c r="BF5" s="7"/>
      <c r="BG5" s="47"/>
      <c r="BH5" s="1" t="s">
        <v>4</v>
      </c>
      <c r="BI5" s="8"/>
      <c r="BJ5" s="1" t="s">
        <v>5</v>
      </c>
      <c r="BK5" s="44"/>
      <c r="BL5" s="8"/>
      <c r="BM5" s="8"/>
      <c r="BN5" s="46"/>
      <c r="BO5" s="1" t="s">
        <v>6</v>
      </c>
      <c r="BP5" s="8"/>
      <c r="BQ5" s="8"/>
      <c r="BR5" s="7"/>
      <c r="BS5" s="7"/>
      <c r="BT5" s="7"/>
      <c r="BU5" s="7"/>
      <c r="BV5" s="43"/>
      <c r="BW5" s="48" t="s">
        <v>56</v>
      </c>
      <c r="BX5" s="49" t="s">
        <v>23</v>
      </c>
      <c r="BY5" s="48" t="s">
        <v>84</v>
      </c>
    </row>
    <row r="6" spans="1:77" ht="22.5" customHeight="1">
      <c r="A6" s="32"/>
      <c r="B6" s="7"/>
      <c r="C6" s="50" t="s">
        <v>77</v>
      </c>
      <c r="D6" s="9"/>
      <c r="E6" s="1" t="s">
        <v>85</v>
      </c>
      <c r="F6" s="1" t="s">
        <v>8</v>
      </c>
      <c r="G6" s="1" t="s">
        <v>9</v>
      </c>
      <c r="H6" s="1" t="s">
        <v>10</v>
      </c>
      <c r="I6" s="8"/>
      <c r="J6" s="8"/>
      <c r="K6" s="8"/>
      <c r="L6" s="50" t="s">
        <v>86</v>
      </c>
      <c r="M6" s="51" t="s">
        <v>60</v>
      </c>
      <c r="N6" s="7"/>
      <c r="O6" s="52" t="s">
        <v>79</v>
      </c>
      <c r="P6" s="7"/>
      <c r="Q6" s="1" t="s">
        <v>87</v>
      </c>
      <c r="R6" s="1" t="s">
        <v>88</v>
      </c>
      <c r="S6" s="1" t="s">
        <v>89</v>
      </c>
      <c r="T6" s="52" t="s">
        <v>90</v>
      </c>
      <c r="U6" s="9"/>
      <c r="V6" s="1" t="s">
        <v>91</v>
      </c>
      <c r="W6" s="1" t="s">
        <v>92</v>
      </c>
      <c r="X6" s="9"/>
      <c r="Y6" s="1" t="s">
        <v>11</v>
      </c>
      <c r="Z6" s="1" t="s">
        <v>12</v>
      </c>
      <c r="AA6" s="53" t="s">
        <v>93</v>
      </c>
      <c r="AB6" s="52" t="s">
        <v>13</v>
      </c>
      <c r="AC6" s="9"/>
      <c r="AD6" s="1" t="s">
        <v>94</v>
      </c>
      <c r="AE6" s="8"/>
      <c r="AF6" s="8"/>
      <c r="AG6" s="8"/>
      <c r="AH6" s="1" t="s">
        <v>95</v>
      </c>
      <c r="AI6" s="8"/>
      <c r="AJ6" s="8"/>
      <c r="AK6" s="8"/>
      <c r="AL6" s="54" t="s">
        <v>53</v>
      </c>
      <c r="AM6" s="2"/>
      <c r="AN6" s="2"/>
      <c r="AO6" s="3"/>
      <c r="AP6" s="9"/>
      <c r="AQ6" s="1" t="s">
        <v>24</v>
      </c>
      <c r="AR6" s="1" t="s">
        <v>25</v>
      </c>
      <c r="AS6" s="1" t="s">
        <v>26</v>
      </c>
      <c r="AT6" s="48" t="s">
        <v>54</v>
      </c>
      <c r="AU6" s="55"/>
      <c r="AV6" s="56" t="s">
        <v>59</v>
      </c>
      <c r="AW6" s="9"/>
      <c r="AX6" s="1" t="s">
        <v>96</v>
      </c>
      <c r="AY6" s="9"/>
      <c r="AZ6" s="1" t="s">
        <v>7</v>
      </c>
      <c r="BA6" s="1" t="s">
        <v>8</v>
      </c>
      <c r="BB6" s="1" t="s">
        <v>10</v>
      </c>
      <c r="BC6" s="9"/>
      <c r="BD6" s="52" t="s">
        <v>3</v>
      </c>
      <c r="BE6" s="7"/>
      <c r="BF6" s="50" t="s">
        <v>88</v>
      </c>
      <c r="BG6" s="57" t="s">
        <v>97</v>
      </c>
      <c r="BH6" s="9"/>
      <c r="BI6" s="1" t="s">
        <v>91</v>
      </c>
      <c r="BJ6" s="9"/>
      <c r="BK6" s="50" t="s">
        <v>62</v>
      </c>
      <c r="BL6" s="44" t="s">
        <v>98</v>
      </c>
      <c r="BM6" s="53" t="s">
        <v>47</v>
      </c>
      <c r="BN6" s="50" t="s">
        <v>13</v>
      </c>
      <c r="BO6" s="9"/>
      <c r="BP6" s="1" t="s">
        <v>94</v>
      </c>
      <c r="BQ6" s="1" t="s">
        <v>95</v>
      </c>
      <c r="BR6" s="58" t="s">
        <v>53</v>
      </c>
      <c r="BS6" s="4"/>
      <c r="BT6" s="2"/>
      <c r="BU6" s="2"/>
      <c r="BV6" s="48" t="s">
        <v>55</v>
      </c>
      <c r="BW6" s="48"/>
      <c r="BX6" s="49" t="s">
        <v>57</v>
      </c>
      <c r="BY6" s="59"/>
    </row>
    <row r="7" spans="1:77" ht="22.5" customHeight="1">
      <c r="A7" s="60"/>
      <c r="B7" s="7"/>
      <c r="C7" s="61"/>
      <c r="D7" s="9"/>
      <c r="E7" s="9"/>
      <c r="F7" s="9"/>
      <c r="G7" s="9"/>
      <c r="H7" s="9"/>
      <c r="I7" s="1" t="s">
        <v>48</v>
      </c>
      <c r="J7" s="1" t="s">
        <v>14</v>
      </c>
      <c r="K7" s="1" t="s">
        <v>15</v>
      </c>
      <c r="L7" s="62" t="s">
        <v>99</v>
      </c>
      <c r="M7" s="63" t="s">
        <v>61</v>
      </c>
      <c r="N7" s="7"/>
      <c r="O7" s="64"/>
      <c r="P7" s="7"/>
      <c r="Q7" s="9"/>
      <c r="R7" s="9"/>
      <c r="S7" s="9"/>
      <c r="T7" s="64"/>
      <c r="U7" s="9"/>
      <c r="V7" s="9"/>
      <c r="W7" s="9"/>
      <c r="X7" s="9"/>
      <c r="Y7" s="9"/>
      <c r="Z7" s="9"/>
      <c r="AA7" s="9"/>
      <c r="AB7" s="64"/>
      <c r="AC7" s="9"/>
      <c r="AD7" s="9"/>
      <c r="AE7" s="1" t="s">
        <v>16</v>
      </c>
      <c r="AF7" s="1" t="s">
        <v>17</v>
      </c>
      <c r="AG7" s="1" t="s">
        <v>18</v>
      </c>
      <c r="AH7" s="9"/>
      <c r="AI7" s="1" t="s">
        <v>100</v>
      </c>
      <c r="AJ7" s="1" t="s">
        <v>101</v>
      </c>
      <c r="AK7" s="1" t="s">
        <v>18</v>
      </c>
      <c r="AL7" s="65"/>
      <c r="AM7" s="66" t="s">
        <v>49</v>
      </c>
      <c r="AN7" s="67" t="s">
        <v>50</v>
      </c>
      <c r="AO7" s="68" t="s">
        <v>51</v>
      </c>
      <c r="AP7" s="9"/>
      <c r="AQ7" s="9"/>
      <c r="AR7" s="9"/>
      <c r="AS7" s="9"/>
      <c r="AT7" s="69" t="s">
        <v>102</v>
      </c>
      <c r="AU7" s="70"/>
      <c r="AV7" s="71" t="s">
        <v>103</v>
      </c>
      <c r="AW7" s="9"/>
      <c r="AX7" s="9"/>
      <c r="AY7" s="9"/>
      <c r="AZ7" s="9"/>
      <c r="BA7" s="9"/>
      <c r="BB7" s="9"/>
      <c r="BC7" s="9"/>
      <c r="BD7" s="64"/>
      <c r="BE7" s="7"/>
      <c r="BF7" s="61"/>
      <c r="BG7" s="46"/>
      <c r="BH7" s="9"/>
      <c r="BI7" s="9"/>
      <c r="BJ7" s="9"/>
      <c r="BK7" s="121"/>
      <c r="BL7" s="7"/>
      <c r="BM7" s="9"/>
      <c r="BN7" s="61"/>
      <c r="BO7" s="9"/>
      <c r="BP7" s="9"/>
      <c r="BQ7" s="9"/>
      <c r="BR7" s="20"/>
      <c r="BS7" s="122" t="s">
        <v>49</v>
      </c>
      <c r="BT7" s="80" t="s">
        <v>52</v>
      </c>
      <c r="BU7" s="123" t="s">
        <v>51</v>
      </c>
      <c r="BV7" s="124" t="s">
        <v>104</v>
      </c>
      <c r="BW7" s="124" t="s">
        <v>105</v>
      </c>
      <c r="BX7" s="12" t="s">
        <v>106</v>
      </c>
      <c r="BY7" s="69" t="s">
        <v>107</v>
      </c>
    </row>
    <row r="8" spans="1:77" ht="22.5" customHeight="1">
      <c r="A8" s="116" t="s">
        <v>108</v>
      </c>
      <c r="B8" s="72">
        <f aca="true" t="shared" si="0" ref="B8:B30">C8</f>
        <v>4942642</v>
      </c>
      <c r="C8" s="73">
        <v>4942642</v>
      </c>
      <c r="D8" s="19">
        <f>SUM(E8,F8,G8,H8,L8,M8)</f>
        <v>5144184</v>
      </c>
      <c r="E8" s="73">
        <v>983629</v>
      </c>
      <c r="F8" s="73">
        <v>898837</v>
      </c>
      <c r="G8" s="73">
        <v>333555</v>
      </c>
      <c r="H8" s="19">
        <f>SUM(I8:K8)</f>
        <v>2331737</v>
      </c>
      <c r="I8" s="73">
        <v>1318522</v>
      </c>
      <c r="J8" s="73">
        <v>827327</v>
      </c>
      <c r="K8" s="73">
        <v>185888</v>
      </c>
      <c r="L8" s="73">
        <v>196487</v>
      </c>
      <c r="M8" s="73">
        <v>399939</v>
      </c>
      <c r="N8" s="74">
        <f aca="true" t="shared" si="1" ref="N8:N30">O8</f>
        <v>1108703</v>
      </c>
      <c r="O8" s="73">
        <v>1108703</v>
      </c>
      <c r="P8" s="19">
        <f>SUM(Q8:T8)</f>
        <v>2072049</v>
      </c>
      <c r="Q8" s="73">
        <v>102824</v>
      </c>
      <c r="R8" s="73">
        <v>661947</v>
      </c>
      <c r="S8" s="73">
        <v>699237</v>
      </c>
      <c r="T8" s="73">
        <v>608041</v>
      </c>
      <c r="U8" s="19">
        <f aca="true" t="shared" si="2" ref="U8:U30">SUM(V8:W8)</f>
        <v>766291</v>
      </c>
      <c r="V8" s="73">
        <v>77941</v>
      </c>
      <c r="W8" s="73">
        <v>688350</v>
      </c>
      <c r="X8" s="19">
        <f aca="true" t="shared" si="3" ref="X8:X30">SUM(Y8:AB8)</f>
        <v>1687866</v>
      </c>
      <c r="Y8" s="73">
        <v>1006066</v>
      </c>
      <c r="Z8" s="73">
        <v>118004</v>
      </c>
      <c r="AA8" s="73">
        <v>253174</v>
      </c>
      <c r="AB8" s="73">
        <v>310622</v>
      </c>
      <c r="AC8" s="19">
        <f aca="true" t="shared" si="4" ref="AC8:AC30">AD8+AH8+AL8</f>
        <v>2860413</v>
      </c>
      <c r="AD8" s="19">
        <f aca="true" t="shared" si="5" ref="AD8:AD30">SUM(AE8:AG8)</f>
        <v>752021</v>
      </c>
      <c r="AE8" s="73">
        <v>56568</v>
      </c>
      <c r="AF8" s="73">
        <v>99912</v>
      </c>
      <c r="AG8" s="73">
        <v>595541</v>
      </c>
      <c r="AH8" s="19">
        <f aca="true" t="shared" si="6" ref="AH8:AH30">SUM(AI8:AK8)</f>
        <v>340160</v>
      </c>
      <c r="AI8" s="73">
        <v>27859</v>
      </c>
      <c r="AJ8" s="73">
        <v>53920</v>
      </c>
      <c r="AK8" s="73">
        <v>258381</v>
      </c>
      <c r="AL8" s="75">
        <f aca="true" t="shared" si="7" ref="AL8:AL30">SUM(AM8:AO8)</f>
        <v>1768232</v>
      </c>
      <c r="AM8" s="73">
        <v>400035</v>
      </c>
      <c r="AN8" s="73">
        <v>359539</v>
      </c>
      <c r="AO8" s="125">
        <v>1008658</v>
      </c>
      <c r="AP8" s="19">
        <f>SUM(AQ8:AS8)</f>
        <v>3168966</v>
      </c>
      <c r="AQ8" s="73">
        <v>0</v>
      </c>
      <c r="AR8" s="73">
        <v>1228311</v>
      </c>
      <c r="AS8" s="73">
        <v>1940655</v>
      </c>
      <c r="AT8" s="76">
        <f>B8+D8+N8+P8+U8+X8+AC8+AP8</f>
        <v>21751114</v>
      </c>
      <c r="AU8" s="77"/>
      <c r="AV8" s="78">
        <f>B8+D8+N8+P8+U8+X8+AC8</f>
        <v>18582148</v>
      </c>
      <c r="AW8" s="19">
        <f aca="true" t="shared" si="8" ref="AW8:AW30">AX8</f>
        <v>618522</v>
      </c>
      <c r="AX8" s="73">
        <v>618522</v>
      </c>
      <c r="AY8" s="19">
        <f>SUM(AZ8:BB8)</f>
        <v>379975</v>
      </c>
      <c r="AZ8" s="73">
        <v>32571</v>
      </c>
      <c r="BA8" s="73">
        <v>109193</v>
      </c>
      <c r="BB8" s="73">
        <v>238211</v>
      </c>
      <c r="BC8" s="19">
        <f>BD8</f>
        <v>107270</v>
      </c>
      <c r="BD8" s="73">
        <v>107270</v>
      </c>
      <c r="BE8" s="74">
        <f>SUM(BF8:BG8)</f>
        <v>163445</v>
      </c>
      <c r="BF8" s="73">
        <v>41267</v>
      </c>
      <c r="BG8" s="73">
        <v>122178</v>
      </c>
      <c r="BH8" s="19">
        <f>BI8</f>
        <v>62470</v>
      </c>
      <c r="BI8" s="125">
        <v>62470</v>
      </c>
      <c r="BJ8" s="19">
        <f>SUM(BK8:BN8)</f>
        <v>1381351</v>
      </c>
      <c r="BK8" s="126">
        <v>105254</v>
      </c>
      <c r="BL8" s="127">
        <v>519991</v>
      </c>
      <c r="BM8" s="73">
        <v>515086</v>
      </c>
      <c r="BN8" s="73">
        <v>241020</v>
      </c>
      <c r="BO8" s="19">
        <f aca="true" t="shared" si="9" ref="BO8:BO30">BP8+BQ8+BR8</f>
        <v>1198896</v>
      </c>
      <c r="BP8" s="128">
        <v>438291</v>
      </c>
      <c r="BQ8" s="128">
        <v>210270</v>
      </c>
      <c r="BR8" s="75">
        <f>SUM(BS8:BU8)</f>
        <v>550335</v>
      </c>
      <c r="BS8" s="129">
        <v>63232</v>
      </c>
      <c r="BT8" s="130">
        <v>73245</v>
      </c>
      <c r="BU8" s="130">
        <v>413858</v>
      </c>
      <c r="BV8" s="76">
        <f aca="true" t="shared" si="10" ref="BV8:BV30">AW8+AY8+BC8+BE8+BH8+BJ8+BO8</f>
        <v>3911929</v>
      </c>
      <c r="BW8" s="76">
        <f aca="true" t="shared" si="11" ref="BW8:BW30">AT8+BV8</f>
        <v>25663043</v>
      </c>
      <c r="BX8" s="79">
        <v>0</v>
      </c>
      <c r="BY8" s="76">
        <f>BW8+BX8</f>
        <v>25663043</v>
      </c>
    </row>
    <row r="9" spans="1:77" ht="22.5" customHeight="1">
      <c r="A9" s="117" t="s">
        <v>27</v>
      </c>
      <c r="B9" s="81">
        <f t="shared" si="0"/>
        <v>5953767</v>
      </c>
      <c r="C9" s="82">
        <v>5953767</v>
      </c>
      <c r="D9" s="10">
        <f aca="true" t="shared" si="12" ref="D9:D29">SUM(E9,F9,G9,H9,L9,M9)</f>
        <v>10802904</v>
      </c>
      <c r="E9" s="82">
        <v>1877218</v>
      </c>
      <c r="F9" s="82">
        <v>1533448</v>
      </c>
      <c r="G9" s="82">
        <v>602479</v>
      </c>
      <c r="H9" s="10">
        <f aca="true" t="shared" si="13" ref="H9:H30">SUM(I9:K9)</f>
        <v>5208597</v>
      </c>
      <c r="I9" s="82">
        <v>2205398</v>
      </c>
      <c r="J9" s="82">
        <v>2331977</v>
      </c>
      <c r="K9" s="82">
        <v>671222</v>
      </c>
      <c r="L9" s="82">
        <v>805588</v>
      </c>
      <c r="M9" s="82">
        <v>775574</v>
      </c>
      <c r="N9" s="83">
        <f t="shared" si="1"/>
        <v>1651016</v>
      </c>
      <c r="O9" s="82">
        <v>1651016</v>
      </c>
      <c r="P9" s="19">
        <f aca="true" t="shared" si="14" ref="P9:P30">SUM(Q9:T9)</f>
        <v>2408606</v>
      </c>
      <c r="Q9" s="82">
        <v>124773</v>
      </c>
      <c r="R9" s="82">
        <v>659813</v>
      </c>
      <c r="S9" s="82">
        <v>725011</v>
      </c>
      <c r="T9" s="82">
        <v>899009</v>
      </c>
      <c r="U9" s="10">
        <f t="shared" si="2"/>
        <v>998471</v>
      </c>
      <c r="V9" s="82">
        <v>84092</v>
      </c>
      <c r="W9" s="82">
        <v>914379</v>
      </c>
      <c r="X9" s="10">
        <f t="shared" si="3"/>
        <v>1864034</v>
      </c>
      <c r="Y9" s="82">
        <v>868838</v>
      </c>
      <c r="Z9" s="82">
        <v>179910</v>
      </c>
      <c r="AA9" s="82">
        <v>252556</v>
      </c>
      <c r="AB9" s="82">
        <v>562730</v>
      </c>
      <c r="AC9" s="10">
        <f t="shared" si="4"/>
        <v>4691356</v>
      </c>
      <c r="AD9" s="10">
        <f t="shared" si="5"/>
        <v>1723906</v>
      </c>
      <c r="AE9" s="82">
        <v>149684</v>
      </c>
      <c r="AF9" s="82">
        <v>203987</v>
      </c>
      <c r="AG9" s="82">
        <v>1370235</v>
      </c>
      <c r="AH9" s="10">
        <f t="shared" si="6"/>
        <v>484067</v>
      </c>
      <c r="AI9" s="82">
        <v>67933</v>
      </c>
      <c r="AJ9" s="82">
        <v>69778</v>
      </c>
      <c r="AK9" s="82">
        <v>346356</v>
      </c>
      <c r="AL9" s="75">
        <f t="shared" si="7"/>
        <v>2483383</v>
      </c>
      <c r="AM9" s="73">
        <v>433146</v>
      </c>
      <c r="AN9" s="82">
        <v>731467</v>
      </c>
      <c r="AO9" s="125">
        <v>1318770</v>
      </c>
      <c r="AP9" s="10">
        <f aca="true" t="shared" si="15" ref="AP9:AP30">SUM(AQ9:AS9)</f>
        <v>4879446</v>
      </c>
      <c r="AQ9" s="82">
        <v>87056</v>
      </c>
      <c r="AR9" s="82">
        <v>2358295</v>
      </c>
      <c r="AS9" s="82">
        <v>2434095</v>
      </c>
      <c r="AT9" s="84">
        <f aca="true" t="shared" si="16" ref="AT9:AT30">B9+D9+N9+P9+U9+X9+AC9+AP9</f>
        <v>33249600</v>
      </c>
      <c r="AU9" s="77"/>
      <c r="AV9" s="78">
        <f aca="true" t="shared" si="17" ref="AV9:AV30">B9+D9+N9+P9+U9+X9+AC9</f>
        <v>28370154</v>
      </c>
      <c r="AW9" s="10">
        <f t="shared" si="8"/>
        <v>618532</v>
      </c>
      <c r="AX9" s="82">
        <v>618532</v>
      </c>
      <c r="AY9" s="10">
        <f aca="true" t="shared" si="18" ref="AY9:AY30">SUM(AZ9:BB9)</f>
        <v>967943</v>
      </c>
      <c r="AZ9" s="82">
        <v>79630</v>
      </c>
      <c r="BA9" s="82">
        <v>468689</v>
      </c>
      <c r="BB9" s="82">
        <v>419624</v>
      </c>
      <c r="BC9" s="10">
        <f aca="true" t="shared" si="19" ref="BC9:BC30">BD9</f>
        <v>128288</v>
      </c>
      <c r="BD9" s="82">
        <v>128288</v>
      </c>
      <c r="BE9" s="74">
        <f aca="true" t="shared" si="20" ref="BE9:BE30">SUM(BF9:BG9)</f>
        <v>349884</v>
      </c>
      <c r="BF9" s="82">
        <v>51179</v>
      </c>
      <c r="BG9" s="82">
        <v>298705</v>
      </c>
      <c r="BH9" s="19">
        <f aca="true" t="shared" si="21" ref="BH9:BH30">BI9</f>
        <v>62479</v>
      </c>
      <c r="BI9" s="131">
        <v>62479</v>
      </c>
      <c r="BJ9" s="19">
        <f aca="true" t="shared" si="22" ref="BJ9:BJ30">SUM(BK9:BN9)</f>
        <v>1234545</v>
      </c>
      <c r="BK9" s="126">
        <v>155767</v>
      </c>
      <c r="BL9" s="132">
        <v>80267</v>
      </c>
      <c r="BM9" s="82">
        <v>769660</v>
      </c>
      <c r="BN9" s="82">
        <v>228851</v>
      </c>
      <c r="BO9" s="10">
        <f t="shared" si="9"/>
        <v>1907827</v>
      </c>
      <c r="BP9" s="128">
        <v>906230</v>
      </c>
      <c r="BQ9" s="128">
        <v>271917</v>
      </c>
      <c r="BR9" s="86">
        <f aca="true" t="shared" si="23" ref="BR9:BR30">SUM(BS9:BU9)</f>
        <v>729680</v>
      </c>
      <c r="BS9" s="129">
        <v>67969</v>
      </c>
      <c r="BT9" s="130">
        <v>162904</v>
      </c>
      <c r="BU9" s="130">
        <v>498807</v>
      </c>
      <c r="BV9" s="87">
        <f t="shared" si="10"/>
        <v>5269498</v>
      </c>
      <c r="BW9" s="84">
        <f t="shared" si="11"/>
        <v>38519098</v>
      </c>
      <c r="BX9" s="85">
        <v>0</v>
      </c>
      <c r="BY9" s="76">
        <f aca="true" t="shared" si="24" ref="BY9:BY30">BW9+BX9</f>
        <v>38519098</v>
      </c>
    </row>
    <row r="10" spans="1:77" ht="22.5" customHeight="1">
      <c r="A10" s="117" t="s">
        <v>19</v>
      </c>
      <c r="B10" s="81">
        <f t="shared" si="0"/>
        <v>7413899</v>
      </c>
      <c r="C10" s="82">
        <v>7413899</v>
      </c>
      <c r="D10" s="10">
        <f t="shared" si="12"/>
        <v>16814435</v>
      </c>
      <c r="E10" s="82">
        <v>3086188</v>
      </c>
      <c r="F10" s="82">
        <v>2699940</v>
      </c>
      <c r="G10" s="82">
        <v>1137727</v>
      </c>
      <c r="H10" s="10">
        <f t="shared" si="13"/>
        <v>7431807</v>
      </c>
      <c r="I10" s="82">
        <v>3551343</v>
      </c>
      <c r="J10" s="82">
        <v>3002378</v>
      </c>
      <c r="K10" s="82">
        <v>878086</v>
      </c>
      <c r="L10" s="82">
        <v>1034606</v>
      </c>
      <c r="M10" s="82">
        <v>1424167</v>
      </c>
      <c r="N10" s="83">
        <f t="shared" si="1"/>
        <v>2368798</v>
      </c>
      <c r="O10" s="82">
        <v>2368798</v>
      </c>
      <c r="P10" s="19">
        <f t="shared" si="14"/>
        <v>3052753</v>
      </c>
      <c r="Q10" s="82">
        <v>153220</v>
      </c>
      <c r="R10" s="82">
        <v>1033245</v>
      </c>
      <c r="S10" s="82">
        <v>640463</v>
      </c>
      <c r="T10" s="82">
        <v>1225825</v>
      </c>
      <c r="U10" s="10">
        <f t="shared" si="2"/>
        <v>926994</v>
      </c>
      <c r="V10" s="82">
        <v>142811</v>
      </c>
      <c r="W10" s="82">
        <v>784183</v>
      </c>
      <c r="X10" s="10">
        <f t="shared" si="3"/>
        <v>2433196</v>
      </c>
      <c r="Y10" s="82">
        <v>1220117</v>
      </c>
      <c r="Z10" s="82">
        <v>260002</v>
      </c>
      <c r="AA10" s="82">
        <v>296990</v>
      </c>
      <c r="AB10" s="82">
        <v>656087</v>
      </c>
      <c r="AC10" s="10">
        <f t="shared" si="4"/>
        <v>6003844</v>
      </c>
      <c r="AD10" s="10">
        <f t="shared" si="5"/>
        <v>2017417</v>
      </c>
      <c r="AE10" s="82">
        <v>230404</v>
      </c>
      <c r="AF10" s="82">
        <v>269555</v>
      </c>
      <c r="AG10" s="82">
        <v>1517458</v>
      </c>
      <c r="AH10" s="10">
        <f t="shared" si="6"/>
        <v>1060949</v>
      </c>
      <c r="AI10" s="82">
        <v>113095</v>
      </c>
      <c r="AJ10" s="82">
        <v>107839</v>
      </c>
      <c r="AK10" s="82">
        <v>840015</v>
      </c>
      <c r="AL10" s="75">
        <f t="shared" si="7"/>
        <v>2925478</v>
      </c>
      <c r="AM10" s="73">
        <v>464401</v>
      </c>
      <c r="AN10" s="82">
        <v>529838</v>
      </c>
      <c r="AO10" s="125">
        <v>1931239</v>
      </c>
      <c r="AP10" s="10">
        <f t="shared" si="15"/>
        <v>6944902</v>
      </c>
      <c r="AQ10" s="82">
        <v>9251</v>
      </c>
      <c r="AR10" s="82">
        <v>3132185</v>
      </c>
      <c r="AS10" s="82">
        <v>3803466</v>
      </c>
      <c r="AT10" s="84">
        <f t="shared" si="16"/>
        <v>45958821</v>
      </c>
      <c r="AU10" s="77"/>
      <c r="AV10" s="78">
        <f t="shared" si="17"/>
        <v>39013919</v>
      </c>
      <c r="AW10" s="10">
        <f t="shared" si="8"/>
        <v>609395</v>
      </c>
      <c r="AX10" s="82">
        <v>609395</v>
      </c>
      <c r="AY10" s="10">
        <f t="shared" si="18"/>
        <v>1029077</v>
      </c>
      <c r="AZ10" s="82">
        <v>137781</v>
      </c>
      <c r="BA10" s="82">
        <v>224502</v>
      </c>
      <c r="BB10" s="82">
        <v>666794</v>
      </c>
      <c r="BC10" s="10">
        <f t="shared" si="19"/>
        <v>153252</v>
      </c>
      <c r="BD10" s="82">
        <v>153252</v>
      </c>
      <c r="BE10" s="74">
        <f t="shared" si="20"/>
        <v>591162</v>
      </c>
      <c r="BF10" s="82">
        <v>63989</v>
      </c>
      <c r="BG10" s="82">
        <v>527173</v>
      </c>
      <c r="BH10" s="19">
        <f t="shared" si="21"/>
        <v>61255</v>
      </c>
      <c r="BI10" s="125">
        <v>61255</v>
      </c>
      <c r="BJ10" s="19">
        <f t="shared" si="22"/>
        <v>2178699</v>
      </c>
      <c r="BK10" s="126">
        <v>221119</v>
      </c>
      <c r="BL10" s="132">
        <v>93720</v>
      </c>
      <c r="BM10" s="82">
        <v>797347</v>
      </c>
      <c r="BN10" s="82">
        <v>1066513</v>
      </c>
      <c r="BO10" s="10">
        <f t="shared" si="9"/>
        <v>2766408</v>
      </c>
      <c r="BP10" s="128">
        <v>1549164</v>
      </c>
      <c r="BQ10" s="128">
        <v>409811</v>
      </c>
      <c r="BR10" s="86">
        <f t="shared" si="23"/>
        <v>807433</v>
      </c>
      <c r="BS10" s="129">
        <v>72420</v>
      </c>
      <c r="BT10" s="130">
        <v>103166</v>
      </c>
      <c r="BU10" s="130">
        <v>631847</v>
      </c>
      <c r="BV10" s="87">
        <f t="shared" si="10"/>
        <v>7389248</v>
      </c>
      <c r="BW10" s="84">
        <f t="shared" si="11"/>
        <v>53348069</v>
      </c>
      <c r="BX10" s="85">
        <v>0</v>
      </c>
      <c r="BY10" s="76">
        <f t="shared" si="24"/>
        <v>53348069</v>
      </c>
    </row>
    <row r="11" spans="1:77" ht="22.5" customHeight="1">
      <c r="A11" s="117" t="s">
        <v>28</v>
      </c>
      <c r="B11" s="81">
        <f t="shared" si="0"/>
        <v>8638103</v>
      </c>
      <c r="C11" s="82">
        <v>8638103</v>
      </c>
      <c r="D11" s="10">
        <f t="shared" si="12"/>
        <v>27945871</v>
      </c>
      <c r="E11" s="82">
        <v>4756072</v>
      </c>
      <c r="F11" s="82">
        <v>4169730</v>
      </c>
      <c r="G11" s="82">
        <v>4528992</v>
      </c>
      <c r="H11" s="10">
        <f t="shared" si="13"/>
        <v>8661679</v>
      </c>
      <c r="I11" s="82">
        <v>3945583</v>
      </c>
      <c r="J11" s="82">
        <v>3442003</v>
      </c>
      <c r="K11" s="82">
        <v>1274093</v>
      </c>
      <c r="L11" s="82">
        <v>3609614</v>
      </c>
      <c r="M11" s="82">
        <v>2219784</v>
      </c>
      <c r="N11" s="83">
        <f t="shared" si="1"/>
        <v>2897662</v>
      </c>
      <c r="O11" s="82">
        <v>2897662</v>
      </c>
      <c r="P11" s="19">
        <f t="shared" si="14"/>
        <v>4752276</v>
      </c>
      <c r="Q11" s="82">
        <v>177431</v>
      </c>
      <c r="R11" s="82">
        <v>1786126</v>
      </c>
      <c r="S11" s="82">
        <v>1359573</v>
      </c>
      <c r="T11" s="82">
        <v>1429146</v>
      </c>
      <c r="U11" s="10">
        <f t="shared" si="2"/>
        <v>825785</v>
      </c>
      <c r="V11" s="82">
        <v>98834</v>
      </c>
      <c r="W11" s="82">
        <v>726951</v>
      </c>
      <c r="X11" s="10">
        <f t="shared" si="3"/>
        <v>2224168</v>
      </c>
      <c r="Y11" s="82">
        <v>960730</v>
      </c>
      <c r="Z11" s="82">
        <v>328207</v>
      </c>
      <c r="AA11" s="82">
        <v>349116</v>
      </c>
      <c r="AB11" s="82">
        <v>586115</v>
      </c>
      <c r="AC11" s="10">
        <f t="shared" si="4"/>
        <v>7414967</v>
      </c>
      <c r="AD11" s="10">
        <f t="shared" si="5"/>
        <v>2888519</v>
      </c>
      <c r="AE11" s="82">
        <v>286972</v>
      </c>
      <c r="AF11" s="82">
        <v>336163</v>
      </c>
      <c r="AG11" s="82">
        <v>2265384</v>
      </c>
      <c r="AH11" s="10">
        <f t="shared" si="6"/>
        <v>1181900</v>
      </c>
      <c r="AI11" s="82">
        <v>175506</v>
      </c>
      <c r="AJ11" s="82">
        <v>161759</v>
      </c>
      <c r="AK11" s="82">
        <v>844635</v>
      </c>
      <c r="AL11" s="75">
        <f t="shared" si="7"/>
        <v>3344548</v>
      </c>
      <c r="AM11" s="73">
        <v>484691</v>
      </c>
      <c r="AN11" s="82">
        <v>691773</v>
      </c>
      <c r="AO11" s="125">
        <v>2168084</v>
      </c>
      <c r="AP11" s="10">
        <f t="shared" si="15"/>
        <v>8809615</v>
      </c>
      <c r="AQ11" s="82">
        <v>511249</v>
      </c>
      <c r="AR11" s="82">
        <v>3728928</v>
      </c>
      <c r="AS11" s="82">
        <v>4569438</v>
      </c>
      <c r="AT11" s="84">
        <f t="shared" si="16"/>
        <v>63508447</v>
      </c>
      <c r="AU11" s="77"/>
      <c r="AV11" s="78">
        <f t="shared" si="17"/>
        <v>54698832</v>
      </c>
      <c r="AW11" s="10">
        <f t="shared" si="8"/>
        <v>609338</v>
      </c>
      <c r="AX11" s="82">
        <v>609338</v>
      </c>
      <c r="AY11" s="10">
        <f t="shared" si="18"/>
        <v>1163423</v>
      </c>
      <c r="AZ11" s="82">
        <v>188633</v>
      </c>
      <c r="BA11" s="82">
        <v>316230</v>
      </c>
      <c r="BB11" s="82">
        <v>658560</v>
      </c>
      <c r="BC11" s="10">
        <f t="shared" si="19"/>
        <v>176087</v>
      </c>
      <c r="BD11" s="82">
        <v>176087</v>
      </c>
      <c r="BE11" s="74">
        <f t="shared" si="20"/>
        <v>796602</v>
      </c>
      <c r="BF11" s="82">
        <v>74863</v>
      </c>
      <c r="BG11" s="82">
        <v>721739</v>
      </c>
      <c r="BH11" s="19">
        <f t="shared" si="21"/>
        <v>61249</v>
      </c>
      <c r="BI11" s="131">
        <v>61249</v>
      </c>
      <c r="BJ11" s="19">
        <f t="shared" si="22"/>
        <v>2234691</v>
      </c>
      <c r="BK11" s="126">
        <v>276911</v>
      </c>
      <c r="BL11" s="132">
        <v>721591</v>
      </c>
      <c r="BM11" s="82">
        <v>510824</v>
      </c>
      <c r="BN11" s="82">
        <v>725365</v>
      </c>
      <c r="BO11" s="10">
        <f t="shared" si="9"/>
        <v>3008132</v>
      </c>
      <c r="BP11" s="128">
        <v>1467307</v>
      </c>
      <c r="BQ11" s="128">
        <v>650772</v>
      </c>
      <c r="BR11" s="86">
        <f t="shared" si="23"/>
        <v>890053</v>
      </c>
      <c r="BS11" s="129">
        <v>75334</v>
      </c>
      <c r="BT11" s="130">
        <v>114906</v>
      </c>
      <c r="BU11" s="130">
        <v>699813</v>
      </c>
      <c r="BV11" s="87">
        <f t="shared" si="10"/>
        <v>8049522</v>
      </c>
      <c r="BW11" s="84">
        <f t="shared" si="11"/>
        <v>71557969</v>
      </c>
      <c r="BX11" s="85">
        <v>0</v>
      </c>
      <c r="BY11" s="76">
        <f t="shared" si="24"/>
        <v>71557969</v>
      </c>
    </row>
    <row r="12" spans="1:77" ht="22.5" customHeight="1">
      <c r="A12" s="117" t="s">
        <v>29</v>
      </c>
      <c r="B12" s="81">
        <f t="shared" si="0"/>
        <v>6848795</v>
      </c>
      <c r="C12" s="82">
        <v>6848795</v>
      </c>
      <c r="D12" s="10">
        <f t="shared" si="12"/>
        <v>16049431</v>
      </c>
      <c r="E12" s="82">
        <v>2798658</v>
      </c>
      <c r="F12" s="82">
        <v>2555153</v>
      </c>
      <c r="G12" s="82">
        <v>1308404</v>
      </c>
      <c r="H12" s="10">
        <f t="shared" si="13"/>
        <v>6257984</v>
      </c>
      <c r="I12" s="82">
        <v>2955815</v>
      </c>
      <c r="J12" s="82">
        <v>2493520</v>
      </c>
      <c r="K12" s="82">
        <v>808649</v>
      </c>
      <c r="L12" s="82">
        <v>1618241</v>
      </c>
      <c r="M12" s="82">
        <v>1510991</v>
      </c>
      <c r="N12" s="83">
        <f t="shared" si="1"/>
        <v>1945069</v>
      </c>
      <c r="O12" s="82">
        <v>1945069</v>
      </c>
      <c r="P12" s="19">
        <f t="shared" si="14"/>
        <v>2588710</v>
      </c>
      <c r="Q12" s="82">
        <v>144377</v>
      </c>
      <c r="R12" s="82">
        <v>1084839</v>
      </c>
      <c r="S12" s="82">
        <v>642840</v>
      </c>
      <c r="T12" s="82">
        <v>716654</v>
      </c>
      <c r="U12" s="10">
        <f t="shared" si="2"/>
        <v>561252</v>
      </c>
      <c r="V12" s="82">
        <v>140321</v>
      </c>
      <c r="W12" s="82">
        <v>420931</v>
      </c>
      <c r="X12" s="10">
        <f t="shared" si="3"/>
        <v>1721620</v>
      </c>
      <c r="Y12" s="82">
        <v>720204</v>
      </c>
      <c r="Z12" s="82">
        <v>235016</v>
      </c>
      <c r="AA12" s="82">
        <v>322314</v>
      </c>
      <c r="AB12" s="82">
        <v>444086</v>
      </c>
      <c r="AC12" s="10">
        <f t="shared" si="4"/>
        <v>5432185</v>
      </c>
      <c r="AD12" s="10">
        <f t="shared" si="5"/>
        <v>2044307</v>
      </c>
      <c r="AE12" s="82">
        <v>203429</v>
      </c>
      <c r="AF12" s="82">
        <v>282044</v>
      </c>
      <c r="AG12" s="82">
        <v>1558834</v>
      </c>
      <c r="AH12" s="10">
        <f t="shared" si="6"/>
        <v>1060507</v>
      </c>
      <c r="AI12" s="82">
        <v>103138</v>
      </c>
      <c r="AJ12" s="82">
        <v>117354</v>
      </c>
      <c r="AK12" s="82">
        <v>840015</v>
      </c>
      <c r="AL12" s="75">
        <f t="shared" si="7"/>
        <v>2327371</v>
      </c>
      <c r="AM12" s="73">
        <v>466689</v>
      </c>
      <c r="AN12" s="82">
        <v>432062</v>
      </c>
      <c r="AO12" s="125">
        <v>1428620</v>
      </c>
      <c r="AP12" s="10">
        <f t="shared" si="15"/>
        <v>4476297</v>
      </c>
      <c r="AQ12" s="82">
        <v>74844</v>
      </c>
      <c r="AR12" s="82">
        <v>1711710</v>
      </c>
      <c r="AS12" s="82">
        <v>2689743</v>
      </c>
      <c r="AT12" s="84">
        <f t="shared" si="16"/>
        <v>39623359</v>
      </c>
      <c r="AU12" s="77"/>
      <c r="AV12" s="78">
        <f t="shared" si="17"/>
        <v>35147062</v>
      </c>
      <c r="AW12" s="10">
        <f t="shared" si="8"/>
        <v>609418</v>
      </c>
      <c r="AX12" s="82">
        <v>609418</v>
      </c>
      <c r="AY12" s="10">
        <f t="shared" si="18"/>
        <v>922413</v>
      </c>
      <c r="AZ12" s="82">
        <v>119140</v>
      </c>
      <c r="BA12" s="82">
        <v>236718</v>
      </c>
      <c r="BB12" s="82">
        <v>566555</v>
      </c>
      <c r="BC12" s="10">
        <f t="shared" si="19"/>
        <v>144828</v>
      </c>
      <c r="BD12" s="82">
        <v>144828</v>
      </c>
      <c r="BE12" s="74">
        <f t="shared" si="20"/>
        <v>515847</v>
      </c>
      <c r="BF12" s="82">
        <v>59996</v>
      </c>
      <c r="BG12" s="82">
        <v>455851</v>
      </c>
      <c r="BH12" s="19">
        <f t="shared" si="21"/>
        <v>61257</v>
      </c>
      <c r="BI12" s="125">
        <v>61257</v>
      </c>
      <c r="BJ12" s="19">
        <f t="shared" si="22"/>
        <v>1100542</v>
      </c>
      <c r="BK12" s="126">
        <v>200814</v>
      </c>
      <c r="BL12" s="132">
        <v>87960</v>
      </c>
      <c r="BM12" s="82">
        <v>225333</v>
      </c>
      <c r="BN12" s="82">
        <v>586435</v>
      </c>
      <c r="BO12" s="10">
        <f t="shared" si="9"/>
        <v>2373036</v>
      </c>
      <c r="BP12" s="128">
        <v>1219802</v>
      </c>
      <c r="BQ12" s="128">
        <v>468732</v>
      </c>
      <c r="BR12" s="86">
        <f t="shared" si="23"/>
        <v>684502</v>
      </c>
      <c r="BS12" s="129">
        <v>72762</v>
      </c>
      <c r="BT12" s="130">
        <v>91738</v>
      </c>
      <c r="BU12" s="130">
        <v>520002</v>
      </c>
      <c r="BV12" s="87">
        <f t="shared" si="10"/>
        <v>5727341</v>
      </c>
      <c r="BW12" s="84">
        <f t="shared" si="11"/>
        <v>45350700</v>
      </c>
      <c r="BX12" s="85">
        <v>0</v>
      </c>
      <c r="BY12" s="76">
        <f t="shared" si="24"/>
        <v>45350700</v>
      </c>
    </row>
    <row r="13" spans="1:77" ht="22.5" customHeight="1">
      <c r="A13" s="117" t="s">
        <v>30</v>
      </c>
      <c r="B13" s="81">
        <f t="shared" si="0"/>
        <v>6340530</v>
      </c>
      <c r="C13" s="82">
        <v>6340530</v>
      </c>
      <c r="D13" s="10">
        <f t="shared" si="12"/>
        <v>18253932</v>
      </c>
      <c r="E13" s="82">
        <v>3054732</v>
      </c>
      <c r="F13" s="82">
        <v>3103108</v>
      </c>
      <c r="G13" s="82">
        <v>3200159</v>
      </c>
      <c r="H13" s="10">
        <f t="shared" si="13"/>
        <v>5158092</v>
      </c>
      <c r="I13" s="82">
        <v>2816832</v>
      </c>
      <c r="J13" s="82">
        <v>1809273</v>
      </c>
      <c r="K13" s="82">
        <v>531987</v>
      </c>
      <c r="L13" s="82">
        <v>2269477</v>
      </c>
      <c r="M13" s="82">
        <v>1468364</v>
      </c>
      <c r="N13" s="83">
        <f t="shared" si="1"/>
        <v>1932408</v>
      </c>
      <c r="O13" s="82">
        <v>1932408</v>
      </c>
      <c r="P13" s="19">
        <f t="shared" si="14"/>
        <v>2611961</v>
      </c>
      <c r="Q13" s="82">
        <v>139676</v>
      </c>
      <c r="R13" s="82">
        <v>923672</v>
      </c>
      <c r="S13" s="82">
        <v>699205</v>
      </c>
      <c r="T13" s="82">
        <v>849408</v>
      </c>
      <c r="U13" s="10">
        <f t="shared" si="2"/>
        <v>900323</v>
      </c>
      <c r="V13" s="82">
        <v>88249</v>
      </c>
      <c r="W13" s="82">
        <v>812074</v>
      </c>
      <c r="X13" s="10">
        <f t="shared" si="3"/>
        <v>1634363</v>
      </c>
      <c r="Y13" s="82">
        <v>725233</v>
      </c>
      <c r="Z13" s="82">
        <v>221752</v>
      </c>
      <c r="AA13" s="82">
        <v>272140</v>
      </c>
      <c r="AB13" s="82">
        <v>415238</v>
      </c>
      <c r="AC13" s="10">
        <f t="shared" si="4"/>
        <v>5122809</v>
      </c>
      <c r="AD13" s="10">
        <f t="shared" si="5"/>
        <v>1974693</v>
      </c>
      <c r="AE13" s="82">
        <v>258559</v>
      </c>
      <c r="AF13" s="82">
        <v>251862</v>
      </c>
      <c r="AG13" s="82">
        <v>1464272</v>
      </c>
      <c r="AH13" s="10">
        <f t="shared" si="6"/>
        <v>888756</v>
      </c>
      <c r="AI13" s="82">
        <v>166990</v>
      </c>
      <c r="AJ13" s="82">
        <v>122112</v>
      </c>
      <c r="AK13" s="82">
        <v>599654</v>
      </c>
      <c r="AL13" s="75">
        <f t="shared" si="7"/>
        <v>2259360</v>
      </c>
      <c r="AM13" s="73">
        <v>459350</v>
      </c>
      <c r="AN13" s="82">
        <v>440112</v>
      </c>
      <c r="AO13" s="125">
        <v>1359898</v>
      </c>
      <c r="AP13" s="10">
        <f t="shared" si="15"/>
        <v>3932919</v>
      </c>
      <c r="AQ13" s="82">
        <v>265724</v>
      </c>
      <c r="AR13" s="82">
        <v>1146081</v>
      </c>
      <c r="AS13" s="82">
        <v>2521114</v>
      </c>
      <c r="AT13" s="84">
        <f t="shared" si="16"/>
        <v>40729245</v>
      </c>
      <c r="AU13" s="77"/>
      <c r="AV13" s="78">
        <f t="shared" si="17"/>
        <v>36796326</v>
      </c>
      <c r="AW13" s="10">
        <f t="shared" si="8"/>
        <v>618626</v>
      </c>
      <c r="AX13" s="82">
        <v>618626</v>
      </c>
      <c r="AY13" s="10">
        <f t="shared" si="18"/>
        <v>816239</v>
      </c>
      <c r="AZ13" s="82">
        <v>111474</v>
      </c>
      <c r="BA13" s="82">
        <v>246730</v>
      </c>
      <c r="BB13" s="82">
        <v>458035</v>
      </c>
      <c r="BC13" s="10">
        <f t="shared" si="19"/>
        <v>142474</v>
      </c>
      <c r="BD13" s="82">
        <v>142474</v>
      </c>
      <c r="BE13" s="74">
        <f t="shared" si="20"/>
        <v>539886</v>
      </c>
      <c r="BF13" s="82">
        <v>121731</v>
      </c>
      <c r="BG13" s="82">
        <v>418155</v>
      </c>
      <c r="BH13" s="19">
        <f t="shared" si="21"/>
        <v>62479</v>
      </c>
      <c r="BI13" s="131">
        <v>62479</v>
      </c>
      <c r="BJ13" s="19">
        <f t="shared" si="22"/>
        <v>2098700</v>
      </c>
      <c r="BK13" s="126">
        <v>190034</v>
      </c>
      <c r="BL13" s="132">
        <v>820242</v>
      </c>
      <c r="BM13" s="82">
        <v>667806</v>
      </c>
      <c r="BN13" s="82">
        <v>420618</v>
      </c>
      <c r="BO13" s="10">
        <f t="shared" si="9"/>
        <v>2217154</v>
      </c>
      <c r="BP13" s="128">
        <v>1094518</v>
      </c>
      <c r="BQ13" s="128">
        <v>458618</v>
      </c>
      <c r="BR13" s="86">
        <f t="shared" si="23"/>
        <v>664018</v>
      </c>
      <c r="BS13" s="129">
        <v>71717</v>
      </c>
      <c r="BT13" s="130">
        <v>80517</v>
      </c>
      <c r="BU13" s="130">
        <v>511784</v>
      </c>
      <c r="BV13" s="87">
        <f t="shared" si="10"/>
        <v>6495558</v>
      </c>
      <c r="BW13" s="84">
        <f t="shared" si="11"/>
        <v>47224803</v>
      </c>
      <c r="BX13" s="85">
        <v>0</v>
      </c>
      <c r="BY13" s="76">
        <f t="shared" si="24"/>
        <v>47224803</v>
      </c>
    </row>
    <row r="14" spans="1:77" ht="22.5" customHeight="1">
      <c r="A14" s="117" t="s">
        <v>31</v>
      </c>
      <c r="B14" s="81">
        <f t="shared" si="0"/>
        <v>7482961</v>
      </c>
      <c r="C14" s="82">
        <v>7482961</v>
      </c>
      <c r="D14" s="10">
        <f t="shared" si="12"/>
        <v>24655123</v>
      </c>
      <c r="E14" s="82">
        <v>4074744</v>
      </c>
      <c r="F14" s="82">
        <v>3548079</v>
      </c>
      <c r="G14" s="82">
        <v>4062833</v>
      </c>
      <c r="H14" s="10">
        <f t="shared" si="13"/>
        <v>8961310</v>
      </c>
      <c r="I14" s="82">
        <v>4146872</v>
      </c>
      <c r="J14" s="82">
        <v>3695855</v>
      </c>
      <c r="K14" s="82">
        <v>1118583</v>
      </c>
      <c r="L14" s="82">
        <v>2080027</v>
      </c>
      <c r="M14" s="82">
        <v>1928130</v>
      </c>
      <c r="N14" s="83">
        <f t="shared" si="1"/>
        <v>2311813</v>
      </c>
      <c r="O14" s="82">
        <v>2311813</v>
      </c>
      <c r="P14" s="19">
        <f t="shared" si="14"/>
        <v>2902312</v>
      </c>
      <c r="Q14" s="82">
        <v>158386</v>
      </c>
      <c r="R14" s="82">
        <v>1287081</v>
      </c>
      <c r="S14" s="82">
        <v>592134</v>
      </c>
      <c r="T14" s="82">
        <v>864711</v>
      </c>
      <c r="U14" s="10">
        <f t="shared" si="2"/>
        <v>756920</v>
      </c>
      <c r="V14" s="82">
        <v>144211</v>
      </c>
      <c r="W14" s="82">
        <v>612709</v>
      </c>
      <c r="X14" s="10">
        <f t="shared" si="3"/>
        <v>2109158</v>
      </c>
      <c r="Y14" s="82">
        <v>733374</v>
      </c>
      <c r="Z14" s="82">
        <v>274566</v>
      </c>
      <c r="AA14" s="82">
        <v>307504</v>
      </c>
      <c r="AB14" s="82">
        <v>793714</v>
      </c>
      <c r="AC14" s="10">
        <f t="shared" si="4"/>
        <v>6524269</v>
      </c>
      <c r="AD14" s="10">
        <f t="shared" si="5"/>
        <v>2748113</v>
      </c>
      <c r="AE14" s="82">
        <v>403136</v>
      </c>
      <c r="AF14" s="82">
        <v>376752</v>
      </c>
      <c r="AG14" s="82">
        <v>1968225</v>
      </c>
      <c r="AH14" s="10">
        <f t="shared" si="6"/>
        <v>1547528</v>
      </c>
      <c r="AI14" s="82">
        <v>300545</v>
      </c>
      <c r="AJ14" s="82">
        <v>215678</v>
      </c>
      <c r="AK14" s="82">
        <v>1031305</v>
      </c>
      <c r="AL14" s="75">
        <f t="shared" si="7"/>
        <v>2228628</v>
      </c>
      <c r="AM14" s="73">
        <v>513853</v>
      </c>
      <c r="AN14" s="82">
        <v>232564</v>
      </c>
      <c r="AO14" s="125">
        <v>1482211</v>
      </c>
      <c r="AP14" s="10">
        <f t="shared" si="15"/>
        <v>5282084</v>
      </c>
      <c r="AQ14" s="82">
        <v>6068</v>
      </c>
      <c r="AR14" s="82">
        <v>2080449</v>
      </c>
      <c r="AS14" s="82">
        <v>3195567</v>
      </c>
      <c r="AT14" s="84">
        <f t="shared" si="16"/>
        <v>52024640</v>
      </c>
      <c r="AU14" s="77"/>
      <c r="AV14" s="78">
        <f t="shared" si="17"/>
        <v>46742556</v>
      </c>
      <c r="AW14" s="10">
        <f t="shared" si="8"/>
        <v>629767</v>
      </c>
      <c r="AX14" s="82">
        <v>629767</v>
      </c>
      <c r="AY14" s="10">
        <f t="shared" si="18"/>
        <v>1121472</v>
      </c>
      <c r="AZ14" s="82">
        <v>155577</v>
      </c>
      <c r="BA14" s="82">
        <v>302680</v>
      </c>
      <c r="BB14" s="82">
        <v>663215</v>
      </c>
      <c r="BC14" s="10">
        <f t="shared" si="19"/>
        <v>163565</v>
      </c>
      <c r="BD14" s="82">
        <v>163565</v>
      </c>
      <c r="BE14" s="74">
        <f t="shared" si="20"/>
        <v>635422</v>
      </c>
      <c r="BF14" s="82">
        <v>66336</v>
      </c>
      <c r="BG14" s="82">
        <v>569086</v>
      </c>
      <c r="BH14" s="19">
        <f t="shared" si="21"/>
        <v>64064</v>
      </c>
      <c r="BI14" s="125">
        <v>64064</v>
      </c>
      <c r="BJ14" s="19">
        <f t="shared" si="22"/>
        <v>2005421</v>
      </c>
      <c r="BK14" s="126">
        <v>233127</v>
      </c>
      <c r="BL14" s="132">
        <v>195026</v>
      </c>
      <c r="BM14" s="82">
        <v>1196631</v>
      </c>
      <c r="BN14" s="82">
        <v>380637</v>
      </c>
      <c r="BO14" s="10">
        <f t="shared" si="9"/>
        <v>3251102</v>
      </c>
      <c r="BP14" s="128">
        <v>1704016</v>
      </c>
      <c r="BQ14" s="128">
        <v>861833</v>
      </c>
      <c r="BR14" s="86">
        <f t="shared" si="23"/>
        <v>685253</v>
      </c>
      <c r="BS14" s="129">
        <v>79495</v>
      </c>
      <c r="BT14" s="130">
        <v>49453</v>
      </c>
      <c r="BU14" s="130">
        <v>556305</v>
      </c>
      <c r="BV14" s="87">
        <f t="shared" si="10"/>
        <v>7870813</v>
      </c>
      <c r="BW14" s="84">
        <f t="shared" si="11"/>
        <v>59895453</v>
      </c>
      <c r="BX14" s="85">
        <v>0</v>
      </c>
      <c r="BY14" s="76">
        <f t="shared" si="24"/>
        <v>59895453</v>
      </c>
    </row>
    <row r="15" spans="1:77" ht="22.5" customHeight="1">
      <c r="A15" s="117" t="s">
        <v>32</v>
      </c>
      <c r="B15" s="81">
        <f t="shared" si="0"/>
        <v>10850222</v>
      </c>
      <c r="C15" s="82">
        <v>10850222</v>
      </c>
      <c r="D15" s="10">
        <f t="shared" si="12"/>
        <v>41001307</v>
      </c>
      <c r="E15" s="82">
        <v>6885693</v>
      </c>
      <c r="F15" s="82">
        <v>5944405</v>
      </c>
      <c r="G15" s="82">
        <v>4979366</v>
      </c>
      <c r="H15" s="10">
        <f t="shared" si="13"/>
        <v>16120041</v>
      </c>
      <c r="I15" s="82">
        <v>7731453</v>
      </c>
      <c r="J15" s="82">
        <v>5717441</v>
      </c>
      <c r="K15" s="82">
        <v>2671147</v>
      </c>
      <c r="L15" s="82">
        <v>3927027</v>
      </c>
      <c r="M15" s="82">
        <v>3144775</v>
      </c>
      <c r="N15" s="83">
        <f t="shared" si="1"/>
        <v>3778433</v>
      </c>
      <c r="O15" s="82">
        <v>3778433</v>
      </c>
      <c r="P15" s="19">
        <f t="shared" si="14"/>
        <v>5316344</v>
      </c>
      <c r="Q15" s="82">
        <v>222999</v>
      </c>
      <c r="R15" s="82">
        <v>2248714</v>
      </c>
      <c r="S15" s="82">
        <v>1390959</v>
      </c>
      <c r="T15" s="82">
        <v>1453672</v>
      </c>
      <c r="U15" s="10">
        <f t="shared" si="2"/>
        <v>682889</v>
      </c>
      <c r="V15" s="82">
        <v>111570</v>
      </c>
      <c r="W15" s="82">
        <v>571319</v>
      </c>
      <c r="X15" s="10">
        <f t="shared" si="3"/>
        <v>3032402</v>
      </c>
      <c r="Y15" s="82">
        <v>1025634</v>
      </c>
      <c r="Z15" s="82">
        <v>456634</v>
      </c>
      <c r="AA15" s="82">
        <v>327033</v>
      </c>
      <c r="AB15" s="82">
        <v>1223101</v>
      </c>
      <c r="AC15" s="10">
        <f t="shared" si="4"/>
        <v>12028275</v>
      </c>
      <c r="AD15" s="10">
        <f t="shared" si="5"/>
        <v>5291454</v>
      </c>
      <c r="AE15" s="82">
        <v>821492</v>
      </c>
      <c r="AF15" s="82">
        <v>782645</v>
      </c>
      <c r="AG15" s="82">
        <v>3687317</v>
      </c>
      <c r="AH15" s="10">
        <f t="shared" si="6"/>
        <v>2911690</v>
      </c>
      <c r="AI15" s="82">
        <v>524722</v>
      </c>
      <c r="AJ15" s="82">
        <v>393296</v>
      </c>
      <c r="AK15" s="82">
        <v>1993672</v>
      </c>
      <c r="AL15" s="75">
        <f t="shared" si="7"/>
        <v>3825131</v>
      </c>
      <c r="AM15" s="73">
        <v>695447</v>
      </c>
      <c r="AN15" s="82">
        <v>870438</v>
      </c>
      <c r="AO15" s="125">
        <v>2259246</v>
      </c>
      <c r="AP15" s="10">
        <f t="shared" si="15"/>
        <v>9351740</v>
      </c>
      <c r="AQ15" s="82">
        <v>701595</v>
      </c>
      <c r="AR15" s="82">
        <v>2749779</v>
      </c>
      <c r="AS15" s="82">
        <v>5900366</v>
      </c>
      <c r="AT15" s="84">
        <f t="shared" si="16"/>
        <v>86041612</v>
      </c>
      <c r="AU15" s="77"/>
      <c r="AV15" s="78">
        <f t="shared" si="17"/>
        <v>76689872</v>
      </c>
      <c r="AW15" s="10">
        <f t="shared" si="8"/>
        <v>630118</v>
      </c>
      <c r="AX15" s="82">
        <v>630118</v>
      </c>
      <c r="AY15" s="10">
        <f t="shared" si="18"/>
        <v>2235086</v>
      </c>
      <c r="AZ15" s="82">
        <v>297637</v>
      </c>
      <c r="BA15" s="82">
        <v>572842</v>
      </c>
      <c r="BB15" s="82">
        <v>1364607</v>
      </c>
      <c r="BC15" s="10">
        <f t="shared" si="19"/>
        <v>226508</v>
      </c>
      <c r="BD15" s="82">
        <v>226508</v>
      </c>
      <c r="BE15" s="74">
        <f t="shared" si="20"/>
        <v>1184179</v>
      </c>
      <c r="BF15" s="82">
        <v>95454</v>
      </c>
      <c r="BG15" s="82">
        <v>1088725</v>
      </c>
      <c r="BH15" s="19">
        <f t="shared" si="21"/>
        <v>64109</v>
      </c>
      <c r="BI15" s="131">
        <v>64109</v>
      </c>
      <c r="BJ15" s="19">
        <f t="shared" si="22"/>
        <v>2852046</v>
      </c>
      <c r="BK15" s="126">
        <v>382050</v>
      </c>
      <c r="BL15" s="132">
        <v>134890</v>
      </c>
      <c r="BM15" s="82">
        <v>1866976</v>
      </c>
      <c r="BN15" s="82">
        <v>468130</v>
      </c>
      <c r="BO15" s="10">
        <f t="shared" si="9"/>
        <v>8164714</v>
      </c>
      <c r="BP15" s="128">
        <v>5487657</v>
      </c>
      <c r="BQ15" s="128">
        <v>1595887</v>
      </c>
      <c r="BR15" s="86">
        <f t="shared" si="23"/>
        <v>1081170</v>
      </c>
      <c r="BS15" s="129">
        <v>105481</v>
      </c>
      <c r="BT15" s="130">
        <v>199475</v>
      </c>
      <c r="BU15" s="130">
        <v>776214</v>
      </c>
      <c r="BV15" s="87">
        <f t="shared" si="10"/>
        <v>15356760</v>
      </c>
      <c r="BW15" s="84">
        <f t="shared" si="11"/>
        <v>101398372</v>
      </c>
      <c r="BX15" s="85">
        <v>0</v>
      </c>
      <c r="BY15" s="76">
        <f t="shared" si="24"/>
        <v>101398372</v>
      </c>
    </row>
    <row r="16" spans="1:77" ht="22.5" customHeight="1">
      <c r="A16" s="117" t="s">
        <v>33</v>
      </c>
      <c r="B16" s="81">
        <f t="shared" si="0"/>
        <v>9272449</v>
      </c>
      <c r="C16" s="82">
        <v>9272449</v>
      </c>
      <c r="D16" s="10">
        <f t="shared" si="12"/>
        <v>32087770</v>
      </c>
      <c r="E16" s="82">
        <v>5219434</v>
      </c>
      <c r="F16" s="82">
        <v>4672959</v>
      </c>
      <c r="G16" s="82">
        <v>3215759</v>
      </c>
      <c r="H16" s="10">
        <f t="shared" si="13"/>
        <v>13124630</v>
      </c>
      <c r="I16" s="82">
        <v>5099564</v>
      </c>
      <c r="J16" s="82">
        <v>6400534</v>
      </c>
      <c r="K16" s="82">
        <v>1624532</v>
      </c>
      <c r="L16" s="82">
        <v>3230628</v>
      </c>
      <c r="M16" s="82">
        <v>2624360</v>
      </c>
      <c r="N16" s="83">
        <f t="shared" si="1"/>
        <v>3034769</v>
      </c>
      <c r="O16" s="82">
        <v>3034769</v>
      </c>
      <c r="P16" s="19">
        <f t="shared" si="14"/>
        <v>3591301</v>
      </c>
      <c r="Q16" s="82">
        <v>190106</v>
      </c>
      <c r="R16" s="82">
        <v>1728307</v>
      </c>
      <c r="S16" s="82">
        <v>560350</v>
      </c>
      <c r="T16" s="82">
        <v>1112538</v>
      </c>
      <c r="U16" s="10">
        <f t="shared" si="2"/>
        <v>706359</v>
      </c>
      <c r="V16" s="82">
        <v>153169</v>
      </c>
      <c r="W16" s="82">
        <v>553190</v>
      </c>
      <c r="X16" s="10">
        <f t="shared" si="3"/>
        <v>2712120</v>
      </c>
      <c r="Y16" s="82">
        <v>1090113</v>
      </c>
      <c r="Z16" s="82">
        <v>363721</v>
      </c>
      <c r="AA16" s="82">
        <v>370525</v>
      </c>
      <c r="AB16" s="82">
        <v>887761</v>
      </c>
      <c r="AC16" s="10">
        <f t="shared" si="4"/>
        <v>8894400</v>
      </c>
      <c r="AD16" s="10">
        <f t="shared" si="5"/>
        <v>3998027</v>
      </c>
      <c r="AE16" s="82">
        <v>504337</v>
      </c>
      <c r="AF16" s="82">
        <v>522457</v>
      </c>
      <c r="AG16" s="82">
        <v>2971233</v>
      </c>
      <c r="AH16" s="10">
        <f t="shared" si="6"/>
        <v>1845240</v>
      </c>
      <c r="AI16" s="82">
        <v>303755</v>
      </c>
      <c r="AJ16" s="82">
        <v>253739</v>
      </c>
      <c r="AK16" s="82">
        <v>1287746</v>
      </c>
      <c r="AL16" s="75">
        <f t="shared" si="7"/>
        <v>3051133</v>
      </c>
      <c r="AM16" s="73">
        <v>570038</v>
      </c>
      <c r="AN16" s="82">
        <v>311440</v>
      </c>
      <c r="AO16" s="125">
        <v>2169655</v>
      </c>
      <c r="AP16" s="10">
        <f t="shared" si="15"/>
        <v>9350876</v>
      </c>
      <c r="AQ16" s="82">
        <v>658032</v>
      </c>
      <c r="AR16" s="82">
        <v>3996054</v>
      </c>
      <c r="AS16" s="82">
        <v>4696790</v>
      </c>
      <c r="AT16" s="84">
        <f t="shared" si="16"/>
        <v>69650044</v>
      </c>
      <c r="AU16" s="77"/>
      <c r="AV16" s="78">
        <f t="shared" si="17"/>
        <v>60299168</v>
      </c>
      <c r="AW16" s="10">
        <f t="shared" si="8"/>
        <v>609334</v>
      </c>
      <c r="AX16" s="82">
        <v>609334</v>
      </c>
      <c r="AY16" s="10">
        <f t="shared" si="18"/>
        <v>1577521</v>
      </c>
      <c r="AZ16" s="82">
        <v>215180</v>
      </c>
      <c r="BA16" s="82">
        <v>460798</v>
      </c>
      <c r="BB16" s="82">
        <v>901543</v>
      </c>
      <c r="BC16" s="10">
        <f t="shared" si="19"/>
        <v>188108</v>
      </c>
      <c r="BD16" s="82">
        <v>188108</v>
      </c>
      <c r="BE16" s="74">
        <f t="shared" si="20"/>
        <v>903921</v>
      </c>
      <c r="BF16" s="82">
        <v>80608</v>
      </c>
      <c r="BG16" s="82">
        <v>823313</v>
      </c>
      <c r="BH16" s="19">
        <f t="shared" si="21"/>
        <v>61248</v>
      </c>
      <c r="BI16" s="125">
        <v>61248</v>
      </c>
      <c r="BJ16" s="19">
        <f t="shared" si="22"/>
        <v>2956071</v>
      </c>
      <c r="BK16" s="126">
        <v>305962</v>
      </c>
      <c r="BL16" s="132">
        <v>491004</v>
      </c>
      <c r="BM16" s="82">
        <v>1255849</v>
      </c>
      <c r="BN16" s="82">
        <v>903256</v>
      </c>
      <c r="BO16" s="10">
        <f t="shared" si="9"/>
        <v>4122494</v>
      </c>
      <c r="BP16" s="128">
        <v>2277500</v>
      </c>
      <c r="BQ16" s="128">
        <v>993307</v>
      </c>
      <c r="BR16" s="86">
        <f t="shared" si="23"/>
        <v>851687</v>
      </c>
      <c r="BS16" s="129">
        <v>87554</v>
      </c>
      <c r="BT16" s="130">
        <v>68881</v>
      </c>
      <c r="BU16" s="130">
        <v>695252</v>
      </c>
      <c r="BV16" s="87">
        <f t="shared" si="10"/>
        <v>10418697</v>
      </c>
      <c r="BW16" s="84">
        <f t="shared" si="11"/>
        <v>80068741</v>
      </c>
      <c r="BX16" s="85">
        <v>0</v>
      </c>
      <c r="BY16" s="76">
        <f t="shared" si="24"/>
        <v>80068741</v>
      </c>
    </row>
    <row r="17" spans="1:77" ht="22.5" customHeight="1">
      <c r="A17" s="117" t="s">
        <v>34</v>
      </c>
      <c r="B17" s="81">
        <f t="shared" si="0"/>
        <v>7933742</v>
      </c>
      <c r="C17" s="82">
        <v>7933742</v>
      </c>
      <c r="D17" s="10">
        <f t="shared" si="12"/>
        <v>19232307</v>
      </c>
      <c r="E17" s="82">
        <v>3501120</v>
      </c>
      <c r="F17" s="82">
        <v>3422669</v>
      </c>
      <c r="G17" s="82">
        <v>1603144</v>
      </c>
      <c r="H17" s="10">
        <f t="shared" si="13"/>
        <v>7272525</v>
      </c>
      <c r="I17" s="82">
        <v>3517448</v>
      </c>
      <c r="J17" s="82">
        <v>3088918</v>
      </c>
      <c r="K17" s="82">
        <v>666159</v>
      </c>
      <c r="L17" s="82">
        <v>1523415</v>
      </c>
      <c r="M17" s="82">
        <v>1909434</v>
      </c>
      <c r="N17" s="83">
        <f t="shared" si="1"/>
        <v>2338645</v>
      </c>
      <c r="O17" s="82">
        <v>2338645</v>
      </c>
      <c r="P17" s="19">
        <f t="shared" si="14"/>
        <v>2726678</v>
      </c>
      <c r="Q17" s="82">
        <v>161786</v>
      </c>
      <c r="R17" s="82">
        <v>1348094</v>
      </c>
      <c r="S17" s="82">
        <v>428642</v>
      </c>
      <c r="T17" s="82">
        <v>788156</v>
      </c>
      <c r="U17" s="10">
        <f t="shared" si="2"/>
        <v>516873</v>
      </c>
      <c r="V17" s="82">
        <v>145198</v>
      </c>
      <c r="W17" s="82">
        <v>371675</v>
      </c>
      <c r="X17" s="10">
        <f t="shared" si="3"/>
        <v>1999236</v>
      </c>
      <c r="Y17" s="82">
        <v>786379</v>
      </c>
      <c r="Z17" s="82">
        <v>283851</v>
      </c>
      <c r="AA17" s="82">
        <v>326346</v>
      </c>
      <c r="AB17" s="82">
        <v>602660</v>
      </c>
      <c r="AC17" s="10">
        <f t="shared" si="4"/>
        <v>5462929</v>
      </c>
      <c r="AD17" s="10">
        <f t="shared" si="5"/>
        <v>2253768</v>
      </c>
      <c r="AE17" s="82">
        <v>198783</v>
      </c>
      <c r="AF17" s="82">
        <v>326796</v>
      </c>
      <c r="AG17" s="82">
        <v>1728189</v>
      </c>
      <c r="AH17" s="10">
        <f t="shared" si="6"/>
        <v>1102387</v>
      </c>
      <c r="AI17" s="82">
        <v>99302</v>
      </c>
      <c r="AJ17" s="82">
        <v>153829</v>
      </c>
      <c r="AK17" s="82">
        <v>849256</v>
      </c>
      <c r="AL17" s="75">
        <f t="shared" si="7"/>
        <v>2106774</v>
      </c>
      <c r="AM17" s="73">
        <v>487281</v>
      </c>
      <c r="AN17" s="82">
        <v>112099</v>
      </c>
      <c r="AO17" s="125">
        <v>1507394</v>
      </c>
      <c r="AP17" s="10">
        <f t="shared" si="15"/>
        <v>5859266</v>
      </c>
      <c r="AQ17" s="82">
        <v>134711</v>
      </c>
      <c r="AR17" s="82">
        <v>2527173</v>
      </c>
      <c r="AS17" s="82">
        <v>3197382</v>
      </c>
      <c r="AT17" s="84">
        <f t="shared" si="16"/>
        <v>46069676</v>
      </c>
      <c r="AU17" s="77"/>
      <c r="AV17" s="78">
        <f t="shared" si="17"/>
        <v>40210410</v>
      </c>
      <c r="AW17" s="10">
        <f t="shared" si="8"/>
        <v>609566</v>
      </c>
      <c r="AX17" s="82">
        <v>609566</v>
      </c>
      <c r="AY17" s="10">
        <f t="shared" si="18"/>
        <v>1113571</v>
      </c>
      <c r="AZ17" s="82">
        <v>155641</v>
      </c>
      <c r="BA17" s="82">
        <v>303043</v>
      </c>
      <c r="BB17" s="82">
        <v>654887</v>
      </c>
      <c r="BC17" s="10">
        <f t="shared" si="19"/>
        <v>161230</v>
      </c>
      <c r="BD17" s="82">
        <v>161230</v>
      </c>
      <c r="BE17" s="74">
        <f t="shared" si="20"/>
        <v>663309</v>
      </c>
      <c r="BF17" s="82">
        <v>67803</v>
      </c>
      <c r="BG17" s="82">
        <v>595506</v>
      </c>
      <c r="BH17" s="19">
        <f t="shared" si="21"/>
        <v>61272</v>
      </c>
      <c r="BI17" s="131">
        <v>61272</v>
      </c>
      <c r="BJ17" s="19">
        <f t="shared" si="22"/>
        <v>1514943</v>
      </c>
      <c r="BK17" s="126">
        <v>240811</v>
      </c>
      <c r="BL17" s="132">
        <v>107008</v>
      </c>
      <c r="BM17" s="82">
        <v>399474</v>
      </c>
      <c r="BN17" s="82">
        <v>767650</v>
      </c>
      <c r="BO17" s="10">
        <f t="shared" si="9"/>
        <v>2678632</v>
      </c>
      <c r="BP17" s="128">
        <v>1409137</v>
      </c>
      <c r="BQ17" s="128">
        <v>625269</v>
      </c>
      <c r="BR17" s="86">
        <f t="shared" si="23"/>
        <v>644226</v>
      </c>
      <c r="BS17" s="129">
        <v>75692</v>
      </c>
      <c r="BT17" s="130">
        <v>25558</v>
      </c>
      <c r="BU17" s="130">
        <v>542976</v>
      </c>
      <c r="BV17" s="87">
        <f t="shared" si="10"/>
        <v>6802523</v>
      </c>
      <c r="BW17" s="84">
        <f t="shared" si="11"/>
        <v>52872199</v>
      </c>
      <c r="BX17" s="85">
        <v>0</v>
      </c>
      <c r="BY17" s="76">
        <f t="shared" si="24"/>
        <v>52872199</v>
      </c>
    </row>
    <row r="18" spans="1:77" ht="22.5" customHeight="1">
      <c r="A18" s="117" t="s">
        <v>35</v>
      </c>
      <c r="B18" s="81">
        <f t="shared" si="0"/>
        <v>14315596</v>
      </c>
      <c r="C18" s="82">
        <v>14315596</v>
      </c>
      <c r="D18" s="10">
        <f t="shared" si="12"/>
        <v>58795451</v>
      </c>
      <c r="E18" s="82">
        <v>10034525</v>
      </c>
      <c r="F18" s="82">
        <v>9184677</v>
      </c>
      <c r="G18" s="82">
        <v>8294857</v>
      </c>
      <c r="H18" s="10">
        <f t="shared" si="13"/>
        <v>20190056</v>
      </c>
      <c r="I18" s="82">
        <v>9850521</v>
      </c>
      <c r="J18" s="82">
        <v>7876337</v>
      </c>
      <c r="K18" s="82">
        <v>2463198</v>
      </c>
      <c r="L18" s="82">
        <v>5956960</v>
      </c>
      <c r="M18" s="82">
        <v>5134376</v>
      </c>
      <c r="N18" s="83">
        <f t="shared" si="1"/>
        <v>5164436</v>
      </c>
      <c r="O18" s="82">
        <v>5164436</v>
      </c>
      <c r="P18" s="19">
        <f t="shared" si="14"/>
        <v>7112828</v>
      </c>
      <c r="Q18" s="82">
        <v>282437</v>
      </c>
      <c r="R18" s="82">
        <v>3061810</v>
      </c>
      <c r="S18" s="82">
        <v>1724050</v>
      </c>
      <c r="T18" s="82">
        <v>2044531</v>
      </c>
      <c r="U18" s="10">
        <f t="shared" si="2"/>
        <v>1009651</v>
      </c>
      <c r="V18" s="82">
        <v>128184</v>
      </c>
      <c r="W18" s="82">
        <v>881467</v>
      </c>
      <c r="X18" s="10">
        <f t="shared" si="3"/>
        <v>5237082</v>
      </c>
      <c r="Y18" s="82">
        <v>2178085</v>
      </c>
      <c r="Z18" s="82">
        <v>623720</v>
      </c>
      <c r="AA18" s="82">
        <v>463882</v>
      </c>
      <c r="AB18" s="82">
        <v>1971395</v>
      </c>
      <c r="AC18" s="10">
        <f t="shared" si="4"/>
        <v>14828921</v>
      </c>
      <c r="AD18" s="10">
        <f t="shared" si="5"/>
        <v>7048376</v>
      </c>
      <c r="AE18" s="82">
        <v>1034596</v>
      </c>
      <c r="AF18" s="82">
        <v>1012651</v>
      </c>
      <c r="AG18" s="82">
        <v>5001129</v>
      </c>
      <c r="AH18" s="10">
        <f t="shared" si="6"/>
        <v>3722984</v>
      </c>
      <c r="AI18" s="82">
        <v>681755</v>
      </c>
      <c r="AJ18" s="82">
        <v>559812</v>
      </c>
      <c r="AK18" s="82">
        <v>2481417</v>
      </c>
      <c r="AL18" s="75">
        <f t="shared" si="7"/>
        <v>4057561</v>
      </c>
      <c r="AM18" s="73">
        <v>808855</v>
      </c>
      <c r="AN18" s="82">
        <v>0</v>
      </c>
      <c r="AO18" s="125">
        <v>3248706</v>
      </c>
      <c r="AP18" s="10">
        <f t="shared" si="15"/>
        <v>17186204</v>
      </c>
      <c r="AQ18" s="82">
        <v>1139879</v>
      </c>
      <c r="AR18" s="82">
        <v>7710695</v>
      </c>
      <c r="AS18" s="82">
        <v>8335630</v>
      </c>
      <c r="AT18" s="84">
        <f t="shared" si="16"/>
        <v>123650169</v>
      </c>
      <c r="AU18" s="77"/>
      <c r="AV18" s="78">
        <f t="shared" si="17"/>
        <v>106463965</v>
      </c>
      <c r="AW18" s="10">
        <f t="shared" si="8"/>
        <v>617952</v>
      </c>
      <c r="AX18" s="82">
        <v>617952</v>
      </c>
      <c r="AY18" s="10">
        <f t="shared" si="18"/>
        <v>2853778</v>
      </c>
      <c r="AZ18" s="82">
        <v>417351</v>
      </c>
      <c r="BA18" s="82">
        <v>743663</v>
      </c>
      <c r="BB18" s="82">
        <v>1692764</v>
      </c>
      <c r="BC18" s="10">
        <f t="shared" si="19"/>
        <v>279022</v>
      </c>
      <c r="BD18" s="82">
        <v>279022</v>
      </c>
      <c r="BE18" s="74">
        <f t="shared" si="20"/>
        <v>1687726</v>
      </c>
      <c r="BF18" s="82">
        <v>122183</v>
      </c>
      <c r="BG18" s="82">
        <v>1565543</v>
      </c>
      <c r="BH18" s="19">
        <f t="shared" si="21"/>
        <v>62484</v>
      </c>
      <c r="BI18" s="125">
        <v>62484</v>
      </c>
      <c r="BJ18" s="19">
        <f t="shared" si="22"/>
        <v>3800954</v>
      </c>
      <c r="BK18" s="126">
        <v>518131</v>
      </c>
      <c r="BL18" s="132">
        <v>258837</v>
      </c>
      <c r="BM18" s="82">
        <v>1843591</v>
      </c>
      <c r="BN18" s="82">
        <v>1180395</v>
      </c>
      <c r="BO18" s="10">
        <f t="shared" si="9"/>
        <v>7610213</v>
      </c>
      <c r="BP18" s="128">
        <v>4416020</v>
      </c>
      <c r="BQ18" s="128">
        <v>2120110</v>
      </c>
      <c r="BR18" s="86">
        <f t="shared" si="23"/>
        <v>1074083</v>
      </c>
      <c r="BS18" s="129">
        <v>121625</v>
      </c>
      <c r="BT18" s="130">
        <v>0</v>
      </c>
      <c r="BU18" s="130">
        <v>952458</v>
      </c>
      <c r="BV18" s="87">
        <f t="shared" si="10"/>
        <v>16912129</v>
      </c>
      <c r="BW18" s="84">
        <f t="shared" si="11"/>
        <v>140562298</v>
      </c>
      <c r="BX18" s="85">
        <v>0</v>
      </c>
      <c r="BY18" s="76">
        <f t="shared" si="24"/>
        <v>140562298</v>
      </c>
    </row>
    <row r="19" spans="1:77" ht="22.5" customHeight="1">
      <c r="A19" s="117" t="s">
        <v>36</v>
      </c>
      <c r="B19" s="81">
        <f t="shared" si="0"/>
        <v>15939969</v>
      </c>
      <c r="C19" s="82">
        <v>15939969</v>
      </c>
      <c r="D19" s="10">
        <f t="shared" si="12"/>
        <v>57652827</v>
      </c>
      <c r="E19" s="82">
        <v>10964842</v>
      </c>
      <c r="F19" s="82">
        <v>9955752</v>
      </c>
      <c r="G19" s="82">
        <v>5045482</v>
      </c>
      <c r="H19" s="10">
        <f t="shared" si="13"/>
        <v>21215273</v>
      </c>
      <c r="I19" s="82">
        <v>11107724</v>
      </c>
      <c r="J19" s="82">
        <v>6929007</v>
      </c>
      <c r="K19" s="82">
        <v>3178542</v>
      </c>
      <c r="L19" s="82">
        <v>4278847</v>
      </c>
      <c r="M19" s="82">
        <v>6192631</v>
      </c>
      <c r="N19" s="83">
        <f t="shared" si="1"/>
        <v>6133101</v>
      </c>
      <c r="O19" s="82">
        <v>6133101</v>
      </c>
      <c r="P19" s="19">
        <f t="shared" si="14"/>
        <v>8745947</v>
      </c>
      <c r="Q19" s="82">
        <v>328303</v>
      </c>
      <c r="R19" s="82">
        <v>3774550</v>
      </c>
      <c r="S19" s="82">
        <v>2083234</v>
      </c>
      <c r="T19" s="82">
        <v>2559860</v>
      </c>
      <c r="U19" s="10">
        <f t="shared" si="2"/>
        <v>798243</v>
      </c>
      <c r="V19" s="82">
        <v>141075</v>
      </c>
      <c r="W19" s="82">
        <v>657168</v>
      </c>
      <c r="X19" s="10">
        <f t="shared" si="3"/>
        <v>4710943</v>
      </c>
      <c r="Y19" s="82">
        <v>1621390</v>
      </c>
      <c r="Z19" s="82">
        <v>753278</v>
      </c>
      <c r="AA19" s="82">
        <v>551288</v>
      </c>
      <c r="AB19" s="82">
        <v>1784987</v>
      </c>
      <c r="AC19" s="10">
        <f t="shared" si="4"/>
        <v>15960658</v>
      </c>
      <c r="AD19" s="10">
        <f t="shared" si="5"/>
        <v>7491220</v>
      </c>
      <c r="AE19" s="82">
        <v>876545</v>
      </c>
      <c r="AF19" s="82">
        <v>1172926</v>
      </c>
      <c r="AG19" s="82">
        <v>5441749</v>
      </c>
      <c r="AH19" s="10">
        <f t="shared" si="6"/>
        <v>3545431</v>
      </c>
      <c r="AI19" s="82">
        <v>441064</v>
      </c>
      <c r="AJ19" s="82">
        <v>542368</v>
      </c>
      <c r="AK19" s="82">
        <v>2561999</v>
      </c>
      <c r="AL19" s="75">
        <f t="shared" si="7"/>
        <v>4924007</v>
      </c>
      <c r="AM19" s="73">
        <v>851161</v>
      </c>
      <c r="AN19" s="82">
        <v>411228</v>
      </c>
      <c r="AO19" s="125">
        <v>3661618</v>
      </c>
      <c r="AP19" s="10">
        <f t="shared" si="15"/>
        <v>21156828</v>
      </c>
      <c r="AQ19" s="82">
        <v>463673</v>
      </c>
      <c r="AR19" s="82">
        <v>10838424</v>
      </c>
      <c r="AS19" s="82">
        <v>9854731</v>
      </c>
      <c r="AT19" s="84">
        <f t="shared" si="16"/>
        <v>131098516</v>
      </c>
      <c r="AU19" s="77"/>
      <c r="AV19" s="78">
        <f t="shared" si="17"/>
        <v>109941688</v>
      </c>
      <c r="AW19" s="10">
        <f t="shared" si="8"/>
        <v>608941</v>
      </c>
      <c r="AX19" s="82">
        <v>608941</v>
      </c>
      <c r="AY19" s="10">
        <f t="shared" si="18"/>
        <v>3411234</v>
      </c>
      <c r="AZ19" s="82">
        <v>505507</v>
      </c>
      <c r="BA19" s="82">
        <v>808311</v>
      </c>
      <c r="BB19" s="82">
        <v>2097416</v>
      </c>
      <c r="BC19" s="10">
        <f t="shared" si="19"/>
        <v>395585</v>
      </c>
      <c r="BD19" s="82">
        <v>395585</v>
      </c>
      <c r="BE19" s="74">
        <f t="shared" si="20"/>
        <v>2076952</v>
      </c>
      <c r="BF19" s="82">
        <v>142802</v>
      </c>
      <c r="BG19" s="82">
        <v>1934150</v>
      </c>
      <c r="BH19" s="19">
        <f t="shared" si="21"/>
        <v>61209</v>
      </c>
      <c r="BI19" s="131">
        <v>61209</v>
      </c>
      <c r="BJ19" s="19">
        <f t="shared" si="22"/>
        <v>4717573</v>
      </c>
      <c r="BK19" s="126">
        <v>624104</v>
      </c>
      <c r="BL19" s="132">
        <v>551745</v>
      </c>
      <c r="BM19" s="82">
        <v>1720505</v>
      </c>
      <c r="BN19" s="82">
        <v>1821219</v>
      </c>
      <c r="BO19" s="10">
        <f t="shared" si="9"/>
        <v>8499816</v>
      </c>
      <c r="BP19" s="128">
        <v>5063546</v>
      </c>
      <c r="BQ19" s="128">
        <v>2111667</v>
      </c>
      <c r="BR19" s="86">
        <f t="shared" si="23"/>
        <v>1324603</v>
      </c>
      <c r="BS19" s="129">
        <v>127691</v>
      </c>
      <c r="BT19" s="130">
        <v>113659</v>
      </c>
      <c r="BU19" s="130">
        <v>1083253</v>
      </c>
      <c r="BV19" s="87">
        <f t="shared" si="10"/>
        <v>19771310</v>
      </c>
      <c r="BW19" s="84">
        <f t="shared" si="11"/>
        <v>150869826</v>
      </c>
      <c r="BX19" s="85">
        <v>0</v>
      </c>
      <c r="BY19" s="76">
        <f t="shared" si="24"/>
        <v>150869826</v>
      </c>
    </row>
    <row r="20" spans="1:77" ht="22.5" customHeight="1">
      <c r="A20" s="117" t="s">
        <v>37</v>
      </c>
      <c r="B20" s="81">
        <f t="shared" si="0"/>
        <v>7384771</v>
      </c>
      <c r="C20" s="82">
        <v>7384771</v>
      </c>
      <c r="D20" s="10">
        <f t="shared" si="12"/>
        <v>15694283</v>
      </c>
      <c r="E20" s="82">
        <v>3233100</v>
      </c>
      <c r="F20" s="82">
        <v>2767220</v>
      </c>
      <c r="G20" s="82">
        <v>1472396</v>
      </c>
      <c r="H20" s="10">
        <f t="shared" si="13"/>
        <v>6212866</v>
      </c>
      <c r="I20" s="82">
        <v>2758804</v>
      </c>
      <c r="J20" s="82">
        <v>2493520</v>
      </c>
      <c r="K20" s="82">
        <v>960542</v>
      </c>
      <c r="L20" s="82">
        <v>513265</v>
      </c>
      <c r="M20" s="82">
        <v>1495436</v>
      </c>
      <c r="N20" s="83">
        <f t="shared" si="1"/>
        <v>2160738</v>
      </c>
      <c r="O20" s="82">
        <v>2160738</v>
      </c>
      <c r="P20" s="19">
        <f t="shared" si="14"/>
        <v>2858843</v>
      </c>
      <c r="Q20" s="82">
        <v>147269</v>
      </c>
      <c r="R20" s="82">
        <v>1028245</v>
      </c>
      <c r="S20" s="82">
        <v>566493</v>
      </c>
      <c r="T20" s="82">
        <v>1116836</v>
      </c>
      <c r="U20" s="10">
        <f t="shared" si="2"/>
        <v>731142</v>
      </c>
      <c r="V20" s="82">
        <v>141136</v>
      </c>
      <c r="W20" s="82">
        <v>590006</v>
      </c>
      <c r="X20" s="10">
        <f t="shared" si="3"/>
        <v>1645616</v>
      </c>
      <c r="Y20" s="82">
        <v>719423</v>
      </c>
      <c r="Z20" s="82">
        <v>243237</v>
      </c>
      <c r="AA20" s="82">
        <v>307490</v>
      </c>
      <c r="AB20" s="82">
        <v>375466</v>
      </c>
      <c r="AC20" s="10">
        <f t="shared" si="4"/>
        <v>5019061</v>
      </c>
      <c r="AD20" s="10">
        <f t="shared" si="5"/>
        <v>1899655</v>
      </c>
      <c r="AE20" s="82">
        <v>196242</v>
      </c>
      <c r="AF20" s="82">
        <v>215435</v>
      </c>
      <c r="AG20" s="82">
        <v>1487978</v>
      </c>
      <c r="AH20" s="10">
        <f t="shared" si="6"/>
        <v>859985</v>
      </c>
      <c r="AI20" s="82">
        <v>102539</v>
      </c>
      <c r="AJ20" s="82">
        <v>93566</v>
      </c>
      <c r="AK20" s="82">
        <v>663880</v>
      </c>
      <c r="AL20" s="75">
        <f t="shared" si="7"/>
        <v>2259421</v>
      </c>
      <c r="AM20" s="73">
        <v>440291</v>
      </c>
      <c r="AN20" s="82">
        <v>166117</v>
      </c>
      <c r="AO20" s="125">
        <v>1653013</v>
      </c>
      <c r="AP20" s="10">
        <f t="shared" si="15"/>
        <v>5935455</v>
      </c>
      <c r="AQ20" s="82">
        <v>280051</v>
      </c>
      <c r="AR20" s="82">
        <v>2602257</v>
      </c>
      <c r="AS20" s="82">
        <v>3053147</v>
      </c>
      <c r="AT20" s="84">
        <f t="shared" si="16"/>
        <v>41429909</v>
      </c>
      <c r="AU20" s="77"/>
      <c r="AV20" s="78">
        <f t="shared" si="17"/>
        <v>35494454</v>
      </c>
      <c r="AW20" s="10">
        <f t="shared" si="8"/>
        <v>609367</v>
      </c>
      <c r="AX20" s="82">
        <v>609367</v>
      </c>
      <c r="AY20" s="10">
        <f t="shared" si="18"/>
        <v>870032</v>
      </c>
      <c r="AZ20" s="82">
        <v>125373</v>
      </c>
      <c r="BA20" s="82">
        <v>237733</v>
      </c>
      <c r="BB20" s="82">
        <v>506926</v>
      </c>
      <c r="BC20" s="10">
        <f t="shared" si="19"/>
        <v>147673</v>
      </c>
      <c r="BD20" s="82">
        <v>147673</v>
      </c>
      <c r="BE20" s="74">
        <f t="shared" si="20"/>
        <v>677091</v>
      </c>
      <c r="BF20" s="82">
        <v>197392</v>
      </c>
      <c r="BG20" s="82">
        <v>479699</v>
      </c>
      <c r="BH20" s="19">
        <f t="shared" si="21"/>
        <v>61252</v>
      </c>
      <c r="BI20" s="125">
        <v>61252</v>
      </c>
      <c r="BJ20" s="19">
        <f t="shared" si="22"/>
        <v>1115269</v>
      </c>
      <c r="BK20" s="126">
        <v>207527</v>
      </c>
      <c r="BL20" s="132">
        <v>101352</v>
      </c>
      <c r="BM20" s="82">
        <v>384285</v>
      </c>
      <c r="BN20" s="82">
        <v>422105</v>
      </c>
      <c r="BO20" s="10">
        <f t="shared" si="9"/>
        <v>2209608</v>
      </c>
      <c r="BP20" s="128">
        <v>1196437</v>
      </c>
      <c r="BQ20" s="128">
        <v>351769</v>
      </c>
      <c r="BR20" s="86">
        <f t="shared" si="23"/>
        <v>661402</v>
      </c>
      <c r="BS20" s="129">
        <v>68982</v>
      </c>
      <c r="BT20" s="130">
        <v>25454</v>
      </c>
      <c r="BU20" s="130">
        <v>566966</v>
      </c>
      <c r="BV20" s="87">
        <f t="shared" si="10"/>
        <v>5690292</v>
      </c>
      <c r="BW20" s="84">
        <f t="shared" si="11"/>
        <v>47120201</v>
      </c>
      <c r="BX20" s="85">
        <v>0</v>
      </c>
      <c r="BY20" s="76">
        <f t="shared" si="24"/>
        <v>47120201</v>
      </c>
    </row>
    <row r="21" spans="1:77" ht="22.5" customHeight="1">
      <c r="A21" s="117" t="s">
        <v>38</v>
      </c>
      <c r="B21" s="81">
        <f t="shared" si="0"/>
        <v>9037448</v>
      </c>
      <c r="C21" s="82">
        <v>9037448</v>
      </c>
      <c r="D21" s="10">
        <f t="shared" si="12"/>
        <v>25844667</v>
      </c>
      <c r="E21" s="82">
        <v>4481334</v>
      </c>
      <c r="F21" s="82">
        <v>3909698</v>
      </c>
      <c r="G21" s="82">
        <v>4165165</v>
      </c>
      <c r="H21" s="10">
        <f t="shared" si="13"/>
        <v>7901150</v>
      </c>
      <c r="I21" s="82">
        <v>3746708</v>
      </c>
      <c r="J21" s="82">
        <v>3102764</v>
      </c>
      <c r="K21" s="82">
        <v>1051678</v>
      </c>
      <c r="L21" s="82">
        <v>3031805</v>
      </c>
      <c r="M21" s="82">
        <v>2355515</v>
      </c>
      <c r="N21" s="83">
        <f t="shared" si="1"/>
        <v>2591395</v>
      </c>
      <c r="O21" s="82">
        <v>2591395</v>
      </c>
      <c r="P21" s="19">
        <f t="shared" si="14"/>
        <v>3523073</v>
      </c>
      <c r="Q21" s="82">
        <v>174805</v>
      </c>
      <c r="R21" s="82">
        <v>1540890</v>
      </c>
      <c r="S21" s="82">
        <v>952274</v>
      </c>
      <c r="T21" s="82">
        <v>855104</v>
      </c>
      <c r="U21" s="10">
        <f t="shared" si="2"/>
        <v>519955</v>
      </c>
      <c r="V21" s="82">
        <v>148782</v>
      </c>
      <c r="W21" s="82">
        <v>371173</v>
      </c>
      <c r="X21" s="10">
        <f t="shared" si="3"/>
        <v>2239277</v>
      </c>
      <c r="Y21" s="82">
        <v>847089</v>
      </c>
      <c r="Z21" s="82">
        <v>320628</v>
      </c>
      <c r="AA21" s="82">
        <v>430951</v>
      </c>
      <c r="AB21" s="82">
        <v>640609</v>
      </c>
      <c r="AC21" s="10">
        <f t="shared" si="4"/>
        <v>6147490</v>
      </c>
      <c r="AD21" s="10">
        <f t="shared" si="5"/>
        <v>2563941</v>
      </c>
      <c r="AE21" s="82">
        <v>314332</v>
      </c>
      <c r="AF21" s="82">
        <v>338244</v>
      </c>
      <c r="AG21" s="82">
        <v>1911365</v>
      </c>
      <c r="AH21" s="10">
        <f t="shared" si="6"/>
        <v>1323651</v>
      </c>
      <c r="AI21" s="82">
        <v>192782</v>
      </c>
      <c r="AJ21" s="82">
        <v>171274</v>
      </c>
      <c r="AK21" s="82">
        <v>959595</v>
      </c>
      <c r="AL21" s="75">
        <f t="shared" si="7"/>
        <v>2259898</v>
      </c>
      <c r="AM21" s="73">
        <v>494512</v>
      </c>
      <c r="AN21" s="82">
        <v>78915</v>
      </c>
      <c r="AO21" s="125">
        <v>1686471</v>
      </c>
      <c r="AP21" s="10">
        <f t="shared" si="15"/>
        <v>8322850</v>
      </c>
      <c r="AQ21" s="82">
        <v>51676</v>
      </c>
      <c r="AR21" s="82">
        <v>4519230</v>
      </c>
      <c r="AS21" s="82">
        <v>3751944</v>
      </c>
      <c r="AT21" s="84">
        <f t="shared" si="16"/>
        <v>58226155</v>
      </c>
      <c r="AU21" s="77"/>
      <c r="AV21" s="78">
        <f t="shared" si="17"/>
        <v>49903305</v>
      </c>
      <c r="AW21" s="10">
        <f t="shared" si="8"/>
        <v>609294</v>
      </c>
      <c r="AX21" s="82">
        <v>609294</v>
      </c>
      <c r="AY21" s="10">
        <f t="shared" si="18"/>
        <v>1145948</v>
      </c>
      <c r="AZ21" s="82">
        <v>183017</v>
      </c>
      <c r="BA21" s="82">
        <v>322524</v>
      </c>
      <c r="BB21" s="82">
        <v>640407</v>
      </c>
      <c r="BC21" s="10">
        <f t="shared" si="19"/>
        <v>173640</v>
      </c>
      <c r="BD21" s="82">
        <v>173640</v>
      </c>
      <c r="BE21" s="74">
        <f t="shared" si="20"/>
        <v>804005</v>
      </c>
      <c r="BF21" s="82">
        <v>103753</v>
      </c>
      <c r="BG21" s="82">
        <v>700252</v>
      </c>
      <c r="BH21" s="19">
        <f t="shared" si="21"/>
        <v>61244</v>
      </c>
      <c r="BI21" s="131">
        <v>61244</v>
      </c>
      <c r="BJ21" s="19">
        <f t="shared" si="22"/>
        <v>2070820</v>
      </c>
      <c r="BK21" s="126">
        <v>270776</v>
      </c>
      <c r="BL21" s="132">
        <v>594101</v>
      </c>
      <c r="BM21" s="82">
        <v>427964</v>
      </c>
      <c r="BN21" s="82">
        <v>777979</v>
      </c>
      <c r="BO21" s="10">
        <f t="shared" si="9"/>
        <v>2783206</v>
      </c>
      <c r="BP21" s="128">
        <v>1454255</v>
      </c>
      <c r="BQ21" s="128">
        <v>652003</v>
      </c>
      <c r="BR21" s="86">
        <f t="shared" si="23"/>
        <v>676948</v>
      </c>
      <c r="BS21" s="129">
        <v>76757</v>
      </c>
      <c r="BT21" s="130">
        <v>14961</v>
      </c>
      <c r="BU21" s="130">
        <v>585230</v>
      </c>
      <c r="BV21" s="87">
        <f t="shared" si="10"/>
        <v>7648157</v>
      </c>
      <c r="BW21" s="84">
        <f t="shared" si="11"/>
        <v>65874312</v>
      </c>
      <c r="BX21" s="85">
        <v>0</v>
      </c>
      <c r="BY21" s="76">
        <f t="shared" si="24"/>
        <v>65874312</v>
      </c>
    </row>
    <row r="22" spans="1:77" ht="22.5" customHeight="1">
      <c r="A22" s="117" t="s">
        <v>39</v>
      </c>
      <c r="B22" s="81">
        <f t="shared" si="0"/>
        <v>11938515</v>
      </c>
      <c r="C22" s="82">
        <v>11938515</v>
      </c>
      <c r="D22" s="10">
        <f t="shared" si="12"/>
        <v>38800850</v>
      </c>
      <c r="E22" s="82">
        <v>7325764</v>
      </c>
      <c r="F22" s="82">
        <v>6630858</v>
      </c>
      <c r="G22" s="82">
        <v>3878597</v>
      </c>
      <c r="H22" s="10">
        <f t="shared" si="13"/>
        <v>13229935</v>
      </c>
      <c r="I22" s="82">
        <v>6402510</v>
      </c>
      <c r="J22" s="82">
        <v>5543206</v>
      </c>
      <c r="K22" s="82">
        <v>1284219</v>
      </c>
      <c r="L22" s="82">
        <v>3635195</v>
      </c>
      <c r="M22" s="82">
        <v>4100501</v>
      </c>
      <c r="N22" s="83">
        <f t="shared" si="1"/>
        <v>4038021</v>
      </c>
      <c r="O22" s="82">
        <v>4038021</v>
      </c>
      <c r="P22" s="19">
        <f t="shared" si="14"/>
        <v>5585127</v>
      </c>
      <c r="Q22" s="82">
        <v>238480</v>
      </c>
      <c r="R22" s="82">
        <v>2441970</v>
      </c>
      <c r="S22" s="82">
        <v>1523916</v>
      </c>
      <c r="T22" s="82">
        <v>1380761</v>
      </c>
      <c r="U22" s="10">
        <f t="shared" si="2"/>
        <v>708688</v>
      </c>
      <c r="V22" s="82">
        <v>166599</v>
      </c>
      <c r="W22" s="82">
        <v>542089</v>
      </c>
      <c r="X22" s="10">
        <f t="shared" si="3"/>
        <v>3019845</v>
      </c>
      <c r="Y22" s="82">
        <v>1138908</v>
      </c>
      <c r="Z22" s="82">
        <v>500210</v>
      </c>
      <c r="AA22" s="82">
        <v>511459</v>
      </c>
      <c r="AB22" s="82">
        <v>869268</v>
      </c>
      <c r="AC22" s="10">
        <f t="shared" si="4"/>
        <v>11145204</v>
      </c>
      <c r="AD22" s="10">
        <f t="shared" si="5"/>
        <v>5024983</v>
      </c>
      <c r="AE22" s="82">
        <v>639340</v>
      </c>
      <c r="AF22" s="82">
        <v>741015</v>
      </c>
      <c r="AG22" s="82">
        <v>3644628</v>
      </c>
      <c r="AH22" s="10">
        <f t="shared" si="6"/>
        <v>2695778</v>
      </c>
      <c r="AI22" s="82">
        <v>363907</v>
      </c>
      <c r="AJ22" s="82">
        <v>361579</v>
      </c>
      <c r="AK22" s="82">
        <v>1970292</v>
      </c>
      <c r="AL22" s="75">
        <f t="shared" si="7"/>
        <v>3424443</v>
      </c>
      <c r="AM22" s="73">
        <v>646428</v>
      </c>
      <c r="AN22" s="82">
        <v>242902</v>
      </c>
      <c r="AO22" s="125">
        <v>2535113</v>
      </c>
      <c r="AP22" s="10">
        <f t="shared" si="15"/>
        <v>12110353</v>
      </c>
      <c r="AQ22" s="82">
        <v>677738</v>
      </c>
      <c r="AR22" s="82">
        <v>5203085</v>
      </c>
      <c r="AS22" s="82">
        <v>6229530</v>
      </c>
      <c r="AT22" s="84">
        <f t="shared" si="16"/>
        <v>87346603</v>
      </c>
      <c r="AU22" s="77"/>
      <c r="AV22" s="78">
        <f t="shared" si="17"/>
        <v>75236250</v>
      </c>
      <c r="AW22" s="10">
        <f t="shared" si="8"/>
        <v>609394</v>
      </c>
      <c r="AX22" s="82">
        <v>609394</v>
      </c>
      <c r="AY22" s="10">
        <f t="shared" si="18"/>
        <v>2530152</v>
      </c>
      <c r="AZ22" s="82">
        <v>316767</v>
      </c>
      <c r="BA22" s="82">
        <v>1031500</v>
      </c>
      <c r="BB22" s="82">
        <v>1181885</v>
      </c>
      <c r="BC22" s="10">
        <f t="shared" si="19"/>
        <v>233656</v>
      </c>
      <c r="BD22" s="82">
        <v>233656</v>
      </c>
      <c r="BE22" s="74">
        <f t="shared" si="20"/>
        <v>1314374</v>
      </c>
      <c r="BF22" s="82">
        <v>102372</v>
      </c>
      <c r="BG22" s="82">
        <v>1212002</v>
      </c>
      <c r="BH22" s="19">
        <f t="shared" si="21"/>
        <v>61254</v>
      </c>
      <c r="BI22" s="125">
        <v>61254</v>
      </c>
      <c r="BJ22" s="19">
        <f t="shared" si="22"/>
        <v>2712822</v>
      </c>
      <c r="BK22" s="126">
        <v>417096</v>
      </c>
      <c r="BL22" s="132">
        <v>304306</v>
      </c>
      <c r="BM22" s="82">
        <v>902825</v>
      </c>
      <c r="BN22" s="82">
        <v>1088595</v>
      </c>
      <c r="BO22" s="10">
        <f t="shared" si="9"/>
        <v>5774475</v>
      </c>
      <c r="BP22" s="128">
        <v>3549671</v>
      </c>
      <c r="BQ22" s="128">
        <v>1278327</v>
      </c>
      <c r="BR22" s="86">
        <f t="shared" si="23"/>
        <v>946477</v>
      </c>
      <c r="BS22" s="129">
        <v>98409</v>
      </c>
      <c r="BT22" s="130">
        <v>56933</v>
      </c>
      <c r="BU22" s="130">
        <v>791135</v>
      </c>
      <c r="BV22" s="87">
        <f t="shared" si="10"/>
        <v>13236127</v>
      </c>
      <c r="BW22" s="84">
        <f t="shared" si="11"/>
        <v>100582730</v>
      </c>
      <c r="BX22" s="85">
        <v>0</v>
      </c>
      <c r="BY22" s="76">
        <f t="shared" si="24"/>
        <v>100582730</v>
      </c>
    </row>
    <row r="23" spans="1:77" ht="22.5" customHeight="1">
      <c r="A23" s="117" t="s">
        <v>40</v>
      </c>
      <c r="B23" s="81">
        <f t="shared" si="0"/>
        <v>8135859</v>
      </c>
      <c r="C23" s="82">
        <v>8135859</v>
      </c>
      <c r="D23" s="10">
        <f t="shared" si="12"/>
        <v>22922871</v>
      </c>
      <c r="E23" s="82">
        <v>3875042</v>
      </c>
      <c r="F23" s="82">
        <v>3484485</v>
      </c>
      <c r="G23" s="82">
        <v>3498612</v>
      </c>
      <c r="H23" s="10">
        <f t="shared" si="13"/>
        <v>7473160</v>
      </c>
      <c r="I23" s="82">
        <v>3392726</v>
      </c>
      <c r="J23" s="82">
        <v>3377386</v>
      </c>
      <c r="K23" s="82">
        <v>703048</v>
      </c>
      <c r="L23" s="82">
        <v>2680044</v>
      </c>
      <c r="M23" s="82">
        <v>1911528</v>
      </c>
      <c r="N23" s="83">
        <f t="shared" si="1"/>
        <v>2443706</v>
      </c>
      <c r="O23" s="82">
        <v>2443706</v>
      </c>
      <c r="P23" s="19">
        <f t="shared" si="14"/>
        <v>2926886</v>
      </c>
      <c r="Q23" s="82">
        <v>163037</v>
      </c>
      <c r="R23" s="82">
        <v>1325549</v>
      </c>
      <c r="S23" s="82">
        <v>447620</v>
      </c>
      <c r="T23" s="82">
        <v>990680</v>
      </c>
      <c r="U23" s="10">
        <f t="shared" si="2"/>
        <v>625985</v>
      </c>
      <c r="V23" s="82">
        <v>145590</v>
      </c>
      <c r="W23" s="82">
        <v>480395</v>
      </c>
      <c r="X23" s="10">
        <f t="shared" si="3"/>
        <v>1899815</v>
      </c>
      <c r="Y23" s="82">
        <v>820866</v>
      </c>
      <c r="Z23" s="82">
        <v>287717</v>
      </c>
      <c r="AA23" s="82">
        <v>379490</v>
      </c>
      <c r="AB23" s="82">
        <v>411742</v>
      </c>
      <c r="AC23" s="10">
        <f t="shared" si="4"/>
        <v>5567015</v>
      </c>
      <c r="AD23" s="10">
        <f t="shared" si="5"/>
        <v>2299495</v>
      </c>
      <c r="AE23" s="82">
        <v>236615</v>
      </c>
      <c r="AF23" s="82">
        <v>303899</v>
      </c>
      <c r="AG23" s="82">
        <v>1758981</v>
      </c>
      <c r="AH23" s="10">
        <f t="shared" si="6"/>
        <v>958571</v>
      </c>
      <c r="AI23" s="82">
        <v>137499</v>
      </c>
      <c r="AJ23" s="82">
        <v>137971</v>
      </c>
      <c r="AK23" s="82">
        <v>683101</v>
      </c>
      <c r="AL23" s="75">
        <f t="shared" si="7"/>
        <v>2308949</v>
      </c>
      <c r="AM23" s="73">
        <v>473489</v>
      </c>
      <c r="AN23" s="82">
        <v>99670</v>
      </c>
      <c r="AO23" s="125">
        <v>1735790</v>
      </c>
      <c r="AP23" s="10">
        <f t="shared" si="15"/>
        <v>6606412</v>
      </c>
      <c r="AQ23" s="82">
        <v>135419</v>
      </c>
      <c r="AR23" s="82">
        <v>2967187</v>
      </c>
      <c r="AS23" s="82">
        <v>3503806</v>
      </c>
      <c r="AT23" s="84">
        <f t="shared" si="16"/>
        <v>51128549</v>
      </c>
      <c r="AU23" s="77"/>
      <c r="AV23" s="78">
        <f t="shared" si="17"/>
        <v>44522137</v>
      </c>
      <c r="AW23" s="10">
        <f t="shared" si="8"/>
        <v>609381</v>
      </c>
      <c r="AX23" s="82">
        <v>609381</v>
      </c>
      <c r="AY23" s="10">
        <f t="shared" si="18"/>
        <v>1027676</v>
      </c>
      <c r="AZ23" s="82">
        <v>158504</v>
      </c>
      <c r="BA23" s="82">
        <v>296699</v>
      </c>
      <c r="BB23" s="82">
        <v>572473</v>
      </c>
      <c r="BC23" s="10">
        <f t="shared" si="19"/>
        <v>162487</v>
      </c>
      <c r="BD23" s="82">
        <v>162487</v>
      </c>
      <c r="BE23" s="74">
        <f t="shared" si="20"/>
        <v>777170</v>
      </c>
      <c r="BF23" s="82">
        <v>170709</v>
      </c>
      <c r="BG23" s="82">
        <v>606461</v>
      </c>
      <c r="BH23" s="19">
        <f t="shared" si="21"/>
        <v>61253</v>
      </c>
      <c r="BI23" s="131">
        <v>61253</v>
      </c>
      <c r="BJ23" s="19">
        <f t="shared" si="22"/>
        <v>1899820</v>
      </c>
      <c r="BK23" s="126">
        <v>243871</v>
      </c>
      <c r="BL23" s="132">
        <v>466177</v>
      </c>
      <c r="BM23" s="82">
        <v>485967</v>
      </c>
      <c r="BN23" s="82">
        <v>703805</v>
      </c>
      <c r="BO23" s="10">
        <f t="shared" si="9"/>
        <v>2635482</v>
      </c>
      <c r="BP23" s="128">
        <v>1393184</v>
      </c>
      <c r="BQ23" s="128">
        <v>560719</v>
      </c>
      <c r="BR23" s="86">
        <f t="shared" si="23"/>
        <v>681579</v>
      </c>
      <c r="BS23" s="129">
        <v>73700</v>
      </c>
      <c r="BT23" s="130">
        <v>16000</v>
      </c>
      <c r="BU23" s="130">
        <v>591879</v>
      </c>
      <c r="BV23" s="87">
        <f t="shared" si="10"/>
        <v>7173269</v>
      </c>
      <c r="BW23" s="84">
        <f t="shared" si="11"/>
        <v>58301818</v>
      </c>
      <c r="BX23" s="85">
        <v>0</v>
      </c>
      <c r="BY23" s="76">
        <f t="shared" si="24"/>
        <v>58301818</v>
      </c>
    </row>
    <row r="24" spans="1:77" ht="22.5" customHeight="1">
      <c r="A24" s="117" t="s">
        <v>20</v>
      </c>
      <c r="B24" s="81">
        <f t="shared" si="0"/>
        <v>8779186</v>
      </c>
      <c r="C24" s="82">
        <v>8779186</v>
      </c>
      <c r="D24" s="10">
        <f t="shared" si="12"/>
        <v>33399249</v>
      </c>
      <c r="E24" s="82">
        <v>5341487</v>
      </c>
      <c r="F24" s="82">
        <v>5034959</v>
      </c>
      <c r="G24" s="82">
        <v>5088755</v>
      </c>
      <c r="H24" s="10">
        <f t="shared" si="13"/>
        <v>12208983</v>
      </c>
      <c r="I24" s="82">
        <v>4805584</v>
      </c>
      <c r="J24" s="82">
        <v>6176682</v>
      </c>
      <c r="K24" s="82">
        <v>1226717</v>
      </c>
      <c r="L24" s="82">
        <v>2757825</v>
      </c>
      <c r="M24" s="82">
        <v>2967240</v>
      </c>
      <c r="N24" s="83">
        <f t="shared" si="1"/>
        <v>2789905</v>
      </c>
      <c r="O24" s="82">
        <v>2789905</v>
      </c>
      <c r="P24" s="19">
        <f t="shared" si="14"/>
        <v>3454023</v>
      </c>
      <c r="Q24" s="82">
        <v>180515</v>
      </c>
      <c r="R24" s="82">
        <v>1789183</v>
      </c>
      <c r="S24" s="82">
        <v>478830</v>
      </c>
      <c r="T24" s="82">
        <v>1005495</v>
      </c>
      <c r="U24" s="10">
        <f t="shared" si="2"/>
        <v>536431</v>
      </c>
      <c r="V24" s="82">
        <v>99714</v>
      </c>
      <c r="W24" s="82">
        <v>436717</v>
      </c>
      <c r="X24" s="10">
        <f t="shared" si="3"/>
        <v>2616620</v>
      </c>
      <c r="Y24" s="82">
        <v>817686</v>
      </c>
      <c r="Z24" s="82">
        <v>336807</v>
      </c>
      <c r="AA24" s="82">
        <v>370227</v>
      </c>
      <c r="AB24" s="82">
        <v>1091900</v>
      </c>
      <c r="AC24" s="10">
        <f t="shared" si="4"/>
        <v>8006455</v>
      </c>
      <c r="AD24" s="10">
        <f t="shared" si="5"/>
        <v>3875611</v>
      </c>
      <c r="AE24" s="82">
        <v>444355</v>
      </c>
      <c r="AF24" s="82">
        <v>489153</v>
      </c>
      <c r="AG24" s="82">
        <v>2942103</v>
      </c>
      <c r="AH24" s="10">
        <f t="shared" si="6"/>
        <v>1589949</v>
      </c>
      <c r="AI24" s="82">
        <v>294614</v>
      </c>
      <c r="AJ24" s="82">
        <v>247396</v>
      </c>
      <c r="AK24" s="82">
        <v>1047939</v>
      </c>
      <c r="AL24" s="75">
        <f t="shared" si="7"/>
        <v>2540895</v>
      </c>
      <c r="AM24" s="73">
        <v>543683</v>
      </c>
      <c r="AN24" s="82">
        <v>211651</v>
      </c>
      <c r="AO24" s="125">
        <v>1785561</v>
      </c>
      <c r="AP24" s="10">
        <f t="shared" si="15"/>
        <v>6519402</v>
      </c>
      <c r="AQ24" s="82">
        <v>228834</v>
      </c>
      <c r="AR24" s="82">
        <v>2198843</v>
      </c>
      <c r="AS24" s="82">
        <v>4091725</v>
      </c>
      <c r="AT24" s="84">
        <f t="shared" si="16"/>
        <v>66101271</v>
      </c>
      <c r="AU24" s="77"/>
      <c r="AV24" s="78">
        <f t="shared" si="17"/>
        <v>59581869</v>
      </c>
      <c r="AW24" s="10">
        <f t="shared" si="8"/>
        <v>618569</v>
      </c>
      <c r="AX24" s="82">
        <v>618569</v>
      </c>
      <c r="AY24" s="10">
        <f t="shared" si="18"/>
        <v>1375979</v>
      </c>
      <c r="AZ24" s="82">
        <v>199012</v>
      </c>
      <c r="BA24" s="82">
        <v>398916</v>
      </c>
      <c r="BB24" s="82">
        <v>778051</v>
      </c>
      <c r="BC24" s="10">
        <f t="shared" si="19"/>
        <v>181607</v>
      </c>
      <c r="BD24" s="82">
        <v>181607</v>
      </c>
      <c r="BE24" s="74">
        <f t="shared" si="20"/>
        <v>822833</v>
      </c>
      <c r="BF24" s="82">
        <v>76310</v>
      </c>
      <c r="BG24" s="82">
        <v>746523</v>
      </c>
      <c r="BH24" s="19">
        <f t="shared" si="21"/>
        <v>62471</v>
      </c>
      <c r="BI24" s="125">
        <v>62471</v>
      </c>
      <c r="BJ24" s="19">
        <f t="shared" si="22"/>
        <v>2105957</v>
      </c>
      <c r="BK24" s="126">
        <v>283890</v>
      </c>
      <c r="BL24" s="132">
        <v>618453</v>
      </c>
      <c r="BM24" s="82">
        <v>658255</v>
      </c>
      <c r="BN24" s="82">
        <v>545359</v>
      </c>
      <c r="BO24" s="10">
        <f t="shared" si="9"/>
        <v>4675780</v>
      </c>
      <c r="BP24" s="128">
        <v>2188069</v>
      </c>
      <c r="BQ24" s="128">
        <v>1756029</v>
      </c>
      <c r="BR24" s="86">
        <f t="shared" si="23"/>
        <v>731682</v>
      </c>
      <c r="BS24" s="129">
        <v>83748</v>
      </c>
      <c r="BT24" s="130">
        <v>32311</v>
      </c>
      <c r="BU24" s="130">
        <v>615623</v>
      </c>
      <c r="BV24" s="87">
        <f t="shared" si="10"/>
        <v>9843196</v>
      </c>
      <c r="BW24" s="84">
        <f t="shared" si="11"/>
        <v>75944467</v>
      </c>
      <c r="BX24" s="85">
        <v>0</v>
      </c>
      <c r="BY24" s="76">
        <f t="shared" si="24"/>
        <v>75944467</v>
      </c>
    </row>
    <row r="25" spans="1:77" ht="22.5" customHeight="1">
      <c r="A25" s="117" t="s">
        <v>41</v>
      </c>
      <c r="B25" s="81">
        <f t="shared" si="0"/>
        <v>6710928</v>
      </c>
      <c r="C25" s="82">
        <v>6710928</v>
      </c>
      <c r="D25" s="10">
        <f t="shared" si="12"/>
        <v>21472316</v>
      </c>
      <c r="E25" s="82">
        <v>3434549</v>
      </c>
      <c r="F25" s="82">
        <v>2963340</v>
      </c>
      <c r="G25" s="82">
        <v>3514213</v>
      </c>
      <c r="H25" s="10">
        <f t="shared" si="13"/>
        <v>8070251</v>
      </c>
      <c r="I25" s="82">
        <v>3582606</v>
      </c>
      <c r="J25" s="82">
        <v>3698163</v>
      </c>
      <c r="K25" s="82">
        <v>789482</v>
      </c>
      <c r="L25" s="82">
        <v>1893346</v>
      </c>
      <c r="M25" s="82">
        <v>1596617</v>
      </c>
      <c r="N25" s="83">
        <f t="shared" si="1"/>
        <v>1956154</v>
      </c>
      <c r="O25" s="82">
        <v>1956154</v>
      </c>
      <c r="P25" s="19">
        <f t="shared" si="14"/>
        <v>2599085</v>
      </c>
      <c r="Q25" s="82">
        <v>145108</v>
      </c>
      <c r="R25" s="82">
        <v>1126787</v>
      </c>
      <c r="S25" s="82">
        <v>641314</v>
      </c>
      <c r="T25" s="82">
        <v>685876</v>
      </c>
      <c r="U25" s="10">
        <f t="shared" si="2"/>
        <v>498425</v>
      </c>
      <c r="V25" s="82">
        <v>89766</v>
      </c>
      <c r="W25" s="82">
        <v>408659</v>
      </c>
      <c r="X25" s="10">
        <f t="shared" si="3"/>
        <v>1627399</v>
      </c>
      <c r="Y25" s="82">
        <v>627528</v>
      </c>
      <c r="Z25" s="82">
        <v>236954</v>
      </c>
      <c r="AA25" s="82">
        <v>313343</v>
      </c>
      <c r="AB25" s="82">
        <v>449574</v>
      </c>
      <c r="AC25" s="10">
        <f t="shared" si="4"/>
        <v>5967729</v>
      </c>
      <c r="AD25" s="10">
        <f t="shared" si="5"/>
        <v>2516956</v>
      </c>
      <c r="AE25" s="82">
        <v>330989</v>
      </c>
      <c r="AF25" s="82">
        <v>313266</v>
      </c>
      <c r="AG25" s="82">
        <v>1872701</v>
      </c>
      <c r="AH25" s="10">
        <f t="shared" si="6"/>
        <v>1273244</v>
      </c>
      <c r="AI25" s="82">
        <v>230136</v>
      </c>
      <c r="AJ25" s="82">
        <v>174446</v>
      </c>
      <c r="AK25" s="82">
        <v>868662</v>
      </c>
      <c r="AL25" s="75">
        <f t="shared" si="7"/>
        <v>2177529</v>
      </c>
      <c r="AM25" s="73">
        <v>491771</v>
      </c>
      <c r="AN25" s="82">
        <v>386370</v>
      </c>
      <c r="AO25" s="125">
        <v>1299388</v>
      </c>
      <c r="AP25" s="10">
        <f t="shared" si="15"/>
        <v>4540157</v>
      </c>
      <c r="AQ25" s="82">
        <v>485728</v>
      </c>
      <c r="AR25" s="82">
        <v>1454614</v>
      </c>
      <c r="AS25" s="82">
        <v>2599815</v>
      </c>
      <c r="AT25" s="84">
        <f t="shared" si="16"/>
        <v>45372193</v>
      </c>
      <c r="AU25" s="77"/>
      <c r="AV25" s="78">
        <f t="shared" si="17"/>
        <v>40832036</v>
      </c>
      <c r="AW25" s="10">
        <f t="shared" si="8"/>
        <v>630132</v>
      </c>
      <c r="AX25" s="82">
        <v>630132</v>
      </c>
      <c r="AY25" s="10">
        <f t="shared" si="18"/>
        <v>989630</v>
      </c>
      <c r="AZ25" s="82">
        <v>126196</v>
      </c>
      <c r="BA25" s="82">
        <v>264176</v>
      </c>
      <c r="BB25" s="82">
        <v>599258</v>
      </c>
      <c r="BC25" s="10">
        <f t="shared" si="19"/>
        <v>150560</v>
      </c>
      <c r="BD25" s="82">
        <v>150560</v>
      </c>
      <c r="BE25" s="74">
        <f t="shared" si="20"/>
        <v>521901</v>
      </c>
      <c r="BF25" s="82">
        <v>60291</v>
      </c>
      <c r="BG25" s="82">
        <v>461610</v>
      </c>
      <c r="BH25" s="19">
        <f t="shared" si="21"/>
        <v>64102</v>
      </c>
      <c r="BI25" s="131">
        <v>64102</v>
      </c>
      <c r="BJ25" s="19">
        <f t="shared" si="22"/>
        <v>1308110</v>
      </c>
      <c r="BK25" s="126">
        <v>202483</v>
      </c>
      <c r="BL25" s="132">
        <v>466692</v>
      </c>
      <c r="BM25" s="82">
        <v>274447</v>
      </c>
      <c r="BN25" s="82">
        <v>364488</v>
      </c>
      <c r="BO25" s="10">
        <f t="shared" si="9"/>
        <v>2770001</v>
      </c>
      <c r="BP25" s="128">
        <v>1436691</v>
      </c>
      <c r="BQ25" s="128">
        <v>669240</v>
      </c>
      <c r="BR25" s="86">
        <f t="shared" si="23"/>
        <v>664070</v>
      </c>
      <c r="BS25" s="129">
        <v>76337</v>
      </c>
      <c r="BT25" s="130">
        <v>76154</v>
      </c>
      <c r="BU25" s="130">
        <v>511579</v>
      </c>
      <c r="BV25" s="87">
        <f t="shared" si="10"/>
        <v>6434436</v>
      </c>
      <c r="BW25" s="84">
        <f t="shared" si="11"/>
        <v>51806629</v>
      </c>
      <c r="BX25" s="85">
        <v>0</v>
      </c>
      <c r="BY25" s="76">
        <f t="shared" si="24"/>
        <v>51806629</v>
      </c>
    </row>
    <row r="26" spans="1:77" ht="22.5" customHeight="1">
      <c r="A26" s="117" t="s">
        <v>42</v>
      </c>
      <c r="B26" s="81">
        <f t="shared" si="0"/>
        <v>11460896</v>
      </c>
      <c r="C26" s="82">
        <v>11460896</v>
      </c>
      <c r="D26" s="10">
        <f t="shared" si="12"/>
        <v>49897655</v>
      </c>
      <c r="E26" s="82">
        <v>8122927</v>
      </c>
      <c r="F26" s="82">
        <v>6946416</v>
      </c>
      <c r="G26" s="82">
        <v>8911636</v>
      </c>
      <c r="H26" s="10">
        <f t="shared" si="13"/>
        <v>17024606</v>
      </c>
      <c r="I26" s="82">
        <v>8383583</v>
      </c>
      <c r="J26" s="82">
        <v>5299739</v>
      </c>
      <c r="K26" s="82">
        <v>3341284</v>
      </c>
      <c r="L26" s="82">
        <v>4924084</v>
      </c>
      <c r="M26" s="82">
        <v>3967986</v>
      </c>
      <c r="N26" s="83">
        <f t="shared" si="1"/>
        <v>4073729</v>
      </c>
      <c r="O26" s="82">
        <v>4073729</v>
      </c>
      <c r="P26" s="19">
        <f t="shared" si="14"/>
        <v>5081739</v>
      </c>
      <c r="Q26" s="82">
        <v>237296</v>
      </c>
      <c r="R26" s="82">
        <v>2446445</v>
      </c>
      <c r="S26" s="82">
        <v>763685</v>
      </c>
      <c r="T26" s="82">
        <v>1634313</v>
      </c>
      <c r="U26" s="10">
        <f t="shared" si="2"/>
        <v>698937</v>
      </c>
      <c r="V26" s="82">
        <v>115513</v>
      </c>
      <c r="W26" s="82">
        <v>583424</v>
      </c>
      <c r="X26" s="10">
        <f t="shared" si="3"/>
        <v>3487874</v>
      </c>
      <c r="Y26" s="82">
        <v>1185845</v>
      </c>
      <c r="Z26" s="82">
        <v>496470</v>
      </c>
      <c r="AA26" s="82">
        <v>399386</v>
      </c>
      <c r="AB26" s="82">
        <v>1406173</v>
      </c>
      <c r="AC26" s="10">
        <f t="shared" si="4"/>
        <v>12628274</v>
      </c>
      <c r="AD26" s="10">
        <f t="shared" si="5"/>
        <v>6067743</v>
      </c>
      <c r="AE26" s="82">
        <v>900569</v>
      </c>
      <c r="AF26" s="82">
        <v>800338</v>
      </c>
      <c r="AG26" s="82">
        <v>4366836</v>
      </c>
      <c r="AH26" s="10">
        <f t="shared" si="6"/>
        <v>3144862</v>
      </c>
      <c r="AI26" s="82">
        <v>630826</v>
      </c>
      <c r="AJ26" s="82">
        <v>482105</v>
      </c>
      <c r="AK26" s="82">
        <v>2031931</v>
      </c>
      <c r="AL26" s="75">
        <f t="shared" si="7"/>
        <v>3415669</v>
      </c>
      <c r="AM26" s="73">
        <v>715392</v>
      </c>
      <c r="AN26" s="82">
        <v>78915</v>
      </c>
      <c r="AO26" s="125">
        <v>2621362</v>
      </c>
      <c r="AP26" s="10">
        <f t="shared" si="15"/>
        <v>9418546</v>
      </c>
      <c r="AQ26" s="82">
        <v>41123</v>
      </c>
      <c r="AR26" s="82">
        <v>2999530</v>
      </c>
      <c r="AS26" s="82">
        <v>6377893</v>
      </c>
      <c r="AT26" s="84">
        <f t="shared" si="16"/>
        <v>96747650</v>
      </c>
      <c r="AU26" s="77"/>
      <c r="AV26" s="78">
        <f t="shared" si="17"/>
        <v>87329104</v>
      </c>
      <c r="AW26" s="10">
        <f t="shared" si="8"/>
        <v>618300</v>
      </c>
      <c r="AX26" s="82">
        <v>618300</v>
      </c>
      <c r="AY26" s="10">
        <f t="shared" si="18"/>
        <v>2191562</v>
      </c>
      <c r="AZ26" s="82">
        <v>320340</v>
      </c>
      <c r="BA26" s="82">
        <v>547599</v>
      </c>
      <c r="BB26" s="82">
        <v>1323623</v>
      </c>
      <c r="BC26" s="10">
        <f t="shared" si="19"/>
        <v>235891</v>
      </c>
      <c r="BD26" s="82">
        <v>235891</v>
      </c>
      <c r="BE26" s="74">
        <f t="shared" si="20"/>
        <v>1303498</v>
      </c>
      <c r="BF26" s="82">
        <v>101858</v>
      </c>
      <c r="BG26" s="82">
        <v>1201640</v>
      </c>
      <c r="BH26" s="19">
        <f t="shared" si="21"/>
        <v>62433</v>
      </c>
      <c r="BI26" s="125">
        <v>62433</v>
      </c>
      <c r="BJ26" s="19">
        <f t="shared" si="22"/>
        <v>2556822</v>
      </c>
      <c r="BK26" s="126">
        <v>413982</v>
      </c>
      <c r="BL26" s="132">
        <v>216419</v>
      </c>
      <c r="BM26" s="82">
        <v>1107038</v>
      </c>
      <c r="BN26" s="82">
        <v>819383</v>
      </c>
      <c r="BO26" s="10">
        <f t="shared" si="9"/>
        <v>6288578</v>
      </c>
      <c r="BP26" s="128">
        <v>3510837</v>
      </c>
      <c r="BQ26" s="128">
        <v>1854788</v>
      </c>
      <c r="BR26" s="86">
        <f t="shared" si="23"/>
        <v>922953</v>
      </c>
      <c r="BS26" s="129">
        <v>108220</v>
      </c>
      <c r="BT26" s="130">
        <v>11324</v>
      </c>
      <c r="BU26" s="130">
        <v>803409</v>
      </c>
      <c r="BV26" s="87">
        <f t="shared" si="10"/>
        <v>13257084</v>
      </c>
      <c r="BW26" s="84">
        <f t="shared" si="11"/>
        <v>110004734</v>
      </c>
      <c r="BX26" s="85">
        <v>0</v>
      </c>
      <c r="BY26" s="76">
        <f t="shared" si="24"/>
        <v>110004734</v>
      </c>
    </row>
    <row r="27" spans="1:77" ht="22.5" customHeight="1">
      <c r="A27" s="117" t="s">
        <v>43</v>
      </c>
      <c r="B27" s="81">
        <f t="shared" si="0"/>
        <v>14023163</v>
      </c>
      <c r="C27" s="82">
        <v>14023163</v>
      </c>
      <c r="D27" s="10">
        <f t="shared" si="12"/>
        <v>60842382</v>
      </c>
      <c r="E27" s="82">
        <v>10055681</v>
      </c>
      <c r="F27" s="82">
        <v>8704319</v>
      </c>
      <c r="G27" s="82">
        <v>8262542</v>
      </c>
      <c r="H27" s="10">
        <f t="shared" si="13"/>
        <v>22687360</v>
      </c>
      <c r="I27" s="82">
        <v>11126482</v>
      </c>
      <c r="J27" s="82">
        <v>8888284</v>
      </c>
      <c r="K27" s="82">
        <v>2672594</v>
      </c>
      <c r="L27" s="82">
        <v>5809501</v>
      </c>
      <c r="M27" s="82">
        <v>5322979</v>
      </c>
      <c r="N27" s="83">
        <f t="shared" si="1"/>
        <v>5050702</v>
      </c>
      <c r="O27" s="82">
        <v>5050702</v>
      </c>
      <c r="P27" s="19">
        <f t="shared" si="14"/>
        <v>6742262</v>
      </c>
      <c r="Q27" s="82">
        <v>284583</v>
      </c>
      <c r="R27" s="82">
        <v>3170787</v>
      </c>
      <c r="S27" s="82">
        <v>1508176</v>
      </c>
      <c r="T27" s="82">
        <v>1778716</v>
      </c>
      <c r="U27" s="10">
        <f t="shared" si="2"/>
        <v>789625</v>
      </c>
      <c r="V27" s="82">
        <v>230410</v>
      </c>
      <c r="W27" s="82">
        <v>559215</v>
      </c>
      <c r="X27" s="10">
        <f t="shared" si="3"/>
        <v>3900931</v>
      </c>
      <c r="Y27" s="82">
        <v>1396678</v>
      </c>
      <c r="Z27" s="82">
        <v>630238</v>
      </c>
      <c r="AA27" s="82">
        <v>578658</v>
      </c>
      <c r="AB27" s="82">
        <v>1295357</v>
      </c>
      <c r="AC27" s="10">
        <f t="shared" si="4"/>
        <v>16686827</v>
      </c>
      <c r="AD27" s="10">
        <f t="shared" si="5"/>
        <v>7754710</v>
      </c>
      <c r="AE27" s="82">
        <v>1124838</v>
      </c>
      <c r="AF27" s="82">
        <v>1165641</v>
      </c>
      <c r="AG27" s="82">
        <v>5464231</v>
      </c>
      <c r="AH27" s="10">
        <f t="shared" si="6"/>
        <v>4486293</v>
      </c>
      <c r="AI27" s="82">
        <v>761088</v>
      </c>
      <c r="AJ27" s="82">
        <v>712056</v>
      </c>
      <c r="AK27" s="82">
        <v>3013149</v>
      </c>
      <c r="AL27" s="75">
        <f t="shared" si="7"/>
        <v>4445824</v>
      </c>
      <c r="AM27" s="73">
        <v>892518</v>
      </c>
      <c r="AN27" s="82">
        <v>180874</v>
      </c>
      <c r="AO27" s="125">
        <v>3372432</v>
      </c>
      <c r="AP27" s="10">
        <f t="shared" si="15"/>
        <v>16443850</v>
      </c>
      <c r="AQ27" s="82">
        <v>1096475</v>
      </c>
      <c r="AR27" s="82">
        <v>7074606</v>
      </c>
      <c r="AS27" s="82">
        <v>8272769</v>
      </c>
      <c r="AT27" s="84">
        <f t="shared" si="16"/>
        <v>124479742</v>
      </c>
      <c r="AU27" s="77"/>
      <c r="AV27" s="78">
        <f t="shared" si="17"/>
        <v>108035892</v>
      </c>
      <c r="AW27" s="10">
        <f t="shared" si="8"/>
        <v>608988</v>
      </c>
      <c r="AX27" s="82">
        <v>608988</v>
      </c>
      <c r="AY27" s="10">
        <f t="shared" si="18"/>
        <v>3152915</v>
      </c>
      <c r="AZ27" s="82">
        <v>413908</v>
      </c>
      <c r="BA27" s="82">
        <v>871825</v>
      </c>
      <c r="BB27" s="82">
        <v>1867182</v>
      </c>
      <c r="BC27" s="10">
        <f t="shared" si="19"/>
        <v>505380</v>
      </c>
      <c r="BD27" s="82">
        <v>505380</v>
      </c>
      <c r="BE27" s="74">
        <f t="shared" si="20"/>
        <v>1706962</v>
      </c>
      <c r="BF27" s="82">
        <v>123281</v>
      </c>
      <c r="BG27" s="82">
        <v>1583681</v>
      </c>
      <c r="BH27" s="19">
        <f t="shared" si="21"/>
        <v>61214</v>
      </c>
      <c r="BI27" s="131">
        <v>61214</v>
      </c>
      <c r="BJ27" s="19">
        <f t="shared" si="22"/>
        <v>4864290</v>
      </c>
      <c r="BK27" s="126">
        <v>523538</v>
      </c>
      <c r="BL27" s="132">
        <v>1302246</v>
      </c>
      <c r="BM27" s="82">
        <v>2005386</v>
      </c>
      <c r="BN27" s="82">
        <v>1033120</v>
      </c>
      <c r="BO27" s="10">
        <f t="shared" si="9"/>
        <v>8875291</v>
      </c>
      <c r="BP27" s="128">
        <v>5016978</v>
      </c>
      <c r="BQ27" s="128">
        <v>2741861</v>
      </c>
      <c r="BR27" s="86">
        <f t="shared" si="23"/>
        <v>1116452</v>
      </c>
      <c r="BS27" s="129">
        <v>133568</v>
      </c>
      <c r="BT27" s="130">
        <v>41973</v>
      </c>
      <c r="BU27" s="130">
        <v>940911</v>
      </c>
      <c r="BV27" s="87">
        <f t="shared" si="10"/>
        <v>19775040</v>
      </c>
      <c r="BW27" s="84">
        <f t="shared" si="11"/>
        <v>144254782</v>
      </c>
      <c r="BX27" s="85">
        <v>0</v>
      </c>
      <c r="BY27" s="76">
        <f t="shared" si="24"/>
        <v>144254782</v>
      </c>
    </row>
    <row r="28" spans="1:77" ht="22.5" customHeight="1">
      <c r="A28" s="117" t="s">
        <v>44</v>
      </c>
      <c r="B28" s="81">
        <f t="shared" si="0"/>
        <v>13231935</v>
      </c>
      <c r="C28" s="82">
        <v>13231935</v>
      </c>
      <c r="D28" s="10">
        <f t="shared" si="12"/>
        <v>66650497</v>
      </c>
      <c r="E28" s="82">
        <v>10603478</v>
      </c>
      <c r="F28" s="82">
        <v>9155643</v>
      </c>
      <c r="G28" s="82">
        <v>13756540</v>
      </c>
      <c r="H28" s="10">
        <f t="shared" si="13"/>
        <v>21843654</v>
      </c>
      <c r="I28" s="82">
        <v>12375348</v>
      </c>
      <c r="J28" s="82">
        <v>6901314</v>
      </c>
      <c r="K28" s="82">
        <v>2566992</v>
      </c>
      <c r="L28" s="82">
        <v>6185747</v>
      </c>
      <c r="M28" s="82">
        <v>5105435</v>
      </c>
      <c r="N28" s="83">
        <f t="shared" si="1"/>
        <v>4912157</v>
      </c>
      <c r="O28" s="82">
        <v>4912157</v>
      </c>
      <c r="P28" s="19">
        <f t="shared" si="14"/>
        <v>6204946</v>
      </c>
      <c r="Q28" s="82">
        <v>273481</v>
      </c>
      <c r="R28" s="82">
        <v>2959639</v>
      </c>
      <c r="S28" s="82">
        <v>937734</v>
      </c>
      <c r="T28" s="82">
        <v>2034092</v>
      </c>
      <c r="U28" s="10">
        <f t="shared" si="2"/>
        <v>967709</v>
      </c>
      <c r="V28" s="82">
        <v>176330</v>
      </c>
      <c r="W28" s="82">
        <v>791379</v>
      </c>
      <c r="X28" s="10">
        <f t="shared" si="3"/>
        <v>4749831</v>
      </c>
      <c r="Y28" s="82">
        <v>1303837</v>
      </c>
      <c r="Z28" s="82">
        <v>598573</v>
      </c>
      <c r="AA28" s="82">
        <v>519068</v>
      </c>
      <c r="AB28" s="82">
        <v>2328353</v>
      </c>
      <c r="AC28" s="10">
        <f t="shared" si="4"/>
        <v>17560561</v>
      </c>
      <c r="AD28" s="10">
        <f t="shared" si="5"/>
        <v>8246918</v>
      </c>
      <c r="AE28" s="82">
        <v>1374106</v>
      </c>
      <c r="AF28" s="82">
        <v>1122970</v>
      </c>
      <c r="AG28" s="82">
        <v>5749842</v>
      </c>
      <c r="AH28" s="10">
        <f t="shared" si="6"/>
        <v>5034633</v>
      </c>
      <c r="AI28" s="82">
        <v>1048465</v>
      </c>
      <c r="AJ28" s="82">
        <v>731087</v>
      </c>
      <c r="AK28" s="82">
        <v>3255081</v>
      </c>
      <c r="AL28" s="75">
        <f t="shared" si="7"/>
        <v>4279010</v>
      </c>
      <c r="AM28" s="73">
        <v>879373</v>
      </c>
      <c r="AN28" s="82">
        <v>66447</v>
      </c>
      <c r="AO28" s="125">
        <v>3333190</v>
      </c>
      <c r="AP28" s="10">
        <f t="shared" si="15"/>
        <v>14482921</v>
      </c>
      <c r="AQ28" s="82">
        <v>1402740</v>
      </c>
      <c r="AR28" s="82">
        <v>5008938</v>
      </c>
      <c r="AS28" s="82">
        <v>8071243</v>
      </c>
      <c r="AT28" s="84">
        <f t="shared" si="16"/>
        <v>128760557</v>
      </c>
      <c r="AU28" s="77"/>
      <c r="AV28" s="78">
        <f>B28+D28+N28+P28+U28+X28+AC28</f>
        <v>114277636</v>
      </c>
      <c r="AW28" s="10">
        <f t="shared" si="8"/>
        <v>629977</v>
      </c>
      <c r="AX28" s="82">
        <v>629977</v>
      </c>
      <c r="AY28" s="10">
        <f t="shared" si="18"/>
        <v>3573641</v>
      </c>
      <c r="AZ28" s="82">
        <v>407986</v>
      </c>
      <c r="BA28" s="82">
        <v>1351855</v>
      </c>
      <c r="BB28" s="82">
        <v>1813800</v>
      </c>
      <c r="BC28" s="10">
        <f t="shared" si="19"/>
        <v>275793</v>
      </c>
      <c r="BD28" s="82">
        <v>275793</v>
      </c>
      <c r="BE28" s="74">
        <f t="shared" si="20"/>
        <v>1616780</v>
      </c>
      <c r="BF28" s="82">
        <v>124407</v>
      </c>
      <c r="BG28" s="82">
        <v>1492373</v>
      </c>
      <c r="BH28" s="19">
        <f t="shared" si="21"/>
        <v>64028</v>
      </c>
      <c r="BI28" s="125">
        <v>64028</v>
      </c>
      <c r="BJ28" s="19">
        <f t="shared" si="22"/>
        <v>3783052</v>
      </c>
      <c r="BK28" s="126">
        <v>497287</v>
      </c>
      <c r="BL28" s="132">
        <v>1016140</v>
      </c>
      <c r="BM28" s="82">
        <v>1802941</v>
      </c>
      <c r="BN28" s="82">
        <v>466684</v>
      </c>
      <c r="BO28" s="10">
        <f t="shared" si="9"/>
        <v>9800690</v>
      </c>
      <c r="BP28" s="128">
        <v>5707446</v>
      </c>
      <c r="BQ28" s="128">
        <v>3006567</v>
      </c>
      <c r="BR28" s="86">
        <f t="shared" si="23"/>
        <v>1086677</v>
      </c>
      <c r="BS28" s="129">
        <v>131761</v>
      </c>
      <c r="BT28" s="130">
        <v>9143</v>
      </c>
      <c r="BU28" s="130">
        <v>945773</v>
      </c>
      <c r="BV28" s="87">
        <f t="shared" si="10"/>
        <v>19743961</v>
      </c>
      <c r="BW28" s="84">
        <f t="shared" si="11"/>
        <v>148504518</v>
      </c>
      <c r="BX28" s="85">
        <v>0</v>
      </c>
      <c r="BY28" s="76">
        <f t="shared" si="24"/>
        <v>148504518</v>
      </c>
    </row>
    <row r="29" spans="1:77" ht="22.5" customHeight="1">
      <c r="A29" s="117" t="s">
        <v>45</v>
      </c>
      <c r="B29" s="81">
        <f t="shared" si="0"/>
        <v>10505942</v>
      </c>
      <c r="C29" s="82">
        <v>10505942</v>
      </c>
      <c r="D29" s="10">
        <f t="shared" si="12"/>
        <v>43603785</v>
      </c>
      <c r="E29" s="82">
        <v>6922054</v>
      </c>
      <c r="F29" s="82">
        <v>6226673</v>
      </c>
      <c r="G29" s="82">
        <v>6319528</v>
      </c>
      <c r="H29" s="10">
        <f t="shared" si="13"/>
        <v>16523554</v>
      </c>
      <c r="I29" s="82">
        <v>7736828</v>
      </c>
      <c r="J29" s="82">
        <v>6146681</v>
      </c>
      <c r="K29" s="82">
        <v>2640045</v>
      </c>
      <c r="L29" s="82">
        <v>3990908</v>
      </c>
      <c r="M29" s="82">
        <v>3621068</v>
      </c>
      <c r="N29" s="83">
        <f t="shared" si="1"/>
        <v>3508914</v>
      </c>
      <c r="O29" s="82">
        <v>3508914</v>
      </c>
      <c r="P29" s="19">
        <f t="shared" si="14"/>
        <v>4388524</v>
      </c>
      <c r="Q29" s="82">
        <v>211863</v>
      </c>
      <c r="R29" s="82">
        <v>2306322</v>
      </c>
      <c r="S29" s="82">
        <v>631939</v>
      </c>
      <c r="T29" s="82">
        <v>1238400</v>
      </c>
      <c r="U29" s="10">
        <f t="shared" si="2"/>
        <v>788308</v>
      </c>
      <c r="V29" s="82">
        <v>159199</v>
      </c>
      <c r="W29" s="82">
        <v>629109</v>
      </c>
      <c r="X29" s="10">
        <f t="shared" si="3"/>
        <v>3085451</v>
      </c>
      <c r="Y29" s="82">
        <v>994887</v>
      </c>
      <c r="Z29" s="82">
        <v>424580</v>
      </c>
      <c r="AA29" s="82">
        <v>437438</v>
      </c>
      <c r="AB29" s="82">
        <v>1228546</v>
      </c>
      <c r="AC29" s="10">
        <f t="shared" si="4"/>
        <v>11742856</v>
      </c>
      <c r="AD29" s="10">
        <f t="shared" si="5"/>
        <v>5501401</v>
      </c>
      <c r="AE29" s="82">
        <v>745905</v>
      </c>
      <c r="AF29" s="82">
        <v>730607</v>
      </c>
      <c r="AG29" s="82">
        <v>4024889</v>
      </c>
      <c r="AH29" s="10">
        <f t="shared" si="6"/>
        <v>3119521</v>
      </c>
      <c r="AI29" s="82">
        <v>535849</v>
      </c>
      <c r="AJ29" s="82">
        <v>467832</v>
      </c>
      <c r="AK29" s="82">
        <v>2115840</v>
      </c>
      <c r="AL29" s="75">
        <f t="shared" si="7"/>
        <v>3121934</v>
      </c>
      <c r="AM29" s="73">
        <v>690828</v>
      </c>
      <c r="AN29" s="82">
        <v>99670</v>
      </c>
      <c r="AO29" s="125">
        <v>2331436</v>
      </c>
      <c r="AP29" s="10">
        <f t="shared" si="15"/>
        <v>12880526</v>
      </c>
      <c r="AQ29" s="82">
        <v>228982</v>
      </c>
      <c r="AR29" s="82">
        <v>7218149</v>
      </c>
      <c r="AS29" s="82">
        <v>5433395</v>
      </c>
      <c r="AT29" s="84">
        <f t="shared" si="16"/>
        <v>90504306</v>
      </c>
      <c r="AU29" s="77"/>
      <c r="AV29" s="78">
        <f t="shared" si="17"/>
        <v>77623780</v>
      </c>
      <c r="AW29" s="10">
        <f t="shared" si="8"/>
        <v>630390</v>
      </c>
      <c r="AX29" s="82">
        <v>630390</v>
      </c>
      <c r="AY29" s="10">
        <f t="shared" si="18"/>
        <v>1996851</v>
      </c>
      <c r="AZ29" s="82">
        <v>272674</v>
      </c>
      <c r="BA29" s="82">
        <v>507413</v>
      </c>
      <c r="BB29" s="82">
        <v>1216764</v>
      </c>
      <c r="BC29" s="10">
        <f t="shared" si="19"/>
        <v>215474</v>
      </c>
      <c r="BD29" s="82">
        <v>215474</v>
      </c>
      <c r="BE29" s="74">
        <f t="shared" si="20"/>
        <v>1087766</v>
      </c>
      <c r="BF29" s="82">
        <v>90350</v>
      </c>
      <c r="BG29" s="82">
        <v>997416</v>
      </c>
      <c r="BH29" s="19">
        <f t="shared" si="21"/>
        <v>64072</v>
      </c>
      <c r="BI29" s="131">
        <v>64072</v>
      </c>
      <c r="BJ29" s="19">
        <f t="shared" si="22"/>
        <v>2998525</v>
      </c>
      <c r="BK29" s="126">
        <v>355641</v>
      </c>
      <c r="BL29" s="132">
        <v>635482</v>
      </c>
      <c r="BM29" s="82">
        <v>1416516</v>
      </c>
      <c r="BN29" s="82">
        <v>590886</v>
      </c>
      <c r="BO29" s="10">
        <f t="shared" si="9"/>
        <v>5918949</v>
      </c>
      <c r="BP29" s="128">
        <v>3260915</v>
      </c>
      <c r="BQ29" s="128">
        <v>1802463</v>
      </c>
      <c r="BR29" s="86">
        <f t="shared" si="23"/>
        <v>855571</v>
      </c>
      <c r="BS29" s="129">
        <v>104775</v>
      </c>
      <c r="BT29" s="130">
        <v>13610</v>
      </c>
      <c r="BU29" s="130">
        <v>737186</v>
      </c>
      <c r="BV29" s="87">
        <f t="shared" si="10"/>
        <v>12912027</v>
      </c>
      <c r="BW29" s="84">
        <f t="shared" si="11"/>
        <v>103416333</v>
      </c>
      <c r="BX29" s="85">
        <v>0</v>
      </c>
      <c r="BY29" s="76">
        <f t="shared" si="24"/>
        <v>103416333</v>
      </c>
    </row>
    <row r="30" spans="1:77" ht="22.5" customHeight="1" thickBot="1">
      <c r="A30" s="118" t="s">
        <v>46</v>
      </c>
      <c r="B30" s="88">
        <f t="shared" si="0"/>
        <v>13492384</v>
      </c>
      <c r="C30" s="89">
        <v>13492384</v>
      </c>
      <c r="D30" s="14">
        <f>SUM(E30,F30,G30,H30,L30,M30)</f>
        <v>58800908</v>
      </c>
      <c r="E30" s="89">
        <v>10174875</v>
      </c>
      <c r="F30" s="89">
        <v>7848048</v>
      </c>
      <c r="G30" s="89">
        <v>9235162</v>
      </c>
      <c r="H30" s="10">
        <f t="shared" si="13"/>
        <v>20870801</v>
      </c>
      <c r="I30" s="89">
        <v>12576636</v>
      </c>
      <c r="J30" s="89">
        <v>5262815</v>
      </c>
      <c r="K30" s="89">
        <v>3031350</v>
      </c>
      <c r="L30" s="89">
        <v>6448278</v>
      </c>
      <c r="M30" s="89">
        <v>4223744</v>
      </c>
      <c r="N30" s="90">
        <f t="shared" si="1"/>
        <v>4928700</v>
      </c>
      <c r="O30" s="89">
        <v>4928700</v>
      </c>
      <c r="P30" s="19">
        <f t="shared" si="14"/>
        <v>6512212</v>
      </c>
      <c r="Q30" s="89">
        <v>274913</v>
      </c>
      <c r="R30" s="89">
        <v>3017757</v>
      </c>
      <c r="S30" s="89">
        <v>1303672</v>
      </c>
      <c r="T30" s="89">
        <v>1915870</v>
      </c>
      <c r="U30" s="14">
        <f t="shared" si="2"/>
        <v>834575</v>
      </c>
      <c r="V30" s="89">
        <v>176738</v>
      </c>
      <c r="W30" s="89">
        <v>657837</v>
      </c>
      <c r="X30" s="14">
        <f t="shared" si="3"/>
        <v>4523875</v>
      </c>
      <c r="Y30" s="89">
        <v>1319383</v>
      </c>
      <c r="Z30" s="89">
        <v>602595</v>
      </c>
      <c r="AA30" s="89">
        <v>536653</v>
      </c>
      <c r="AB30" s="89">
        <v>2065244</v>
      </c>
      <c r="AC30" s="14">
        <f t="shared" si="4"/>
        <v>18145582</v>
      </c>
      <c r="AD30" s="14">
        <f t="shared" si="5"/>
        <v>8803022</v>
      </c>
      <c r="AE30" s="89">
        <v>1414813</v>
      </c>
      <c r="AF30" s="89">
        <v>1277001</v>
      </c>
      <c r="AG30" s="89">
        <v>6111208</v>
      </c>
      <c r="AH30" s="14">
        <f t="shared" si="6"/>
        <v>4800626</v>
      </c>
      <c r="AI30" s="89">
        <v>966792</v>
      </c>
      <c r="AJ30" s="89">
        <v>805622</v>
      </c>
      <c r="AK30" s="89">
        <v>3028212</v>
      </c>
      <c r="AL30" s="91">
        <f t="shared" si="7"/>
        <v>4541934</v>
      </c>
      <c r="AM30" s="73">
        <v>955611</v>
      </c>
      <c r="AN30" s="89">
        <v>155897</v>
      </c>
      <c r="AO30" s="125">
        <v>3430426</v>
      </c>
      <c r="AP30" s="14">
        <f t="shared" si="15"/>
        <v>13892618</v>
      </c>
      <c r="AQ30" s="89">
        <v>495689</v>
      </c>
      <c r="AR30" s="89">
        <v>5472694</v>
      </c>
      <c r="AS30" s="89">
        <v>7924235</v>
      </c>
      <c r="AT30" s="84">
        <f t="shared" si="16"/>
        <v>121130854</v>
      </c>
      <c r="AU30" s="77"/>
      <c r="AV30" s="91">
        <f t="shared" si="17"/>
        <v>107238236</v>
      </c>
      <c r="AW30" s="14">
        <f t="shared" si="8"/>
        <v>630207</v>
      </c>
      <c r="AX30" s="89">
        <v>630207</v>
      </c>
      <c r="AY30" s="14">
        <f t="shared" si="18"/>
        <v>3568385</v>
      </c>
      <c r="AZ30" s="89">
        <v>411186</v>
      </c>
      <c r="BA30" s="89">
        <v>1115037</v>
      </c>
      <c r="BB30" s="89">
        <v>2042162</v>
      </c>
      <c r="BC30" s="14">
        <f t="shared" si="19"/>
        <v>277249</v>
      </c>
      <c r="BD30" s="89">
        <v>277249</v>
      </c>
      <c r="BE30" s="74">
        <f t="shared" si="20"/>
        <v>1622821</v>
      </c>
      <c r="BF30" s="89">
        <v>118744</v>
      </c>
      <c r="BG30" s="89">
        <v>1504077</v>
      </c>
      <c r="BH30" s="19">
        <f t="shared" si="21"/>
        <v>64057</v>
      </c>
      <c r="BI30" s="133">
        <v>64057</v>
      </c>
      <c r="BJ30" s="19">
        <f t="shared" si="22"/>
        <v>4057510</v>
      </c>
      <c r="BK30" s="134">
        <v>500621</v>
      </c>
      <c r="BL30" s="135">
        <v>915508</v>
      </c>
      <c r="BM30" s="89">
        <v>2138375</v>
      </c>
      <c r="BN30" s="89">
        <v>503006</v>
      </c>
      <c r="BO30" s="14">
        <f t="shared" si="9"/>
        <v>10218197</v>
      </c>
      <c r="BP30" s="128">
        <v>5863829</v>
      </c>
      <c r="BQ30" s="128">
        <v>3221322</v>
      </c>
      <c r="BR30" s="93">
        <f t="shared" si="23"/>
        <v>1133046</v>
      </c>
      <c r="BS30" s="129">
        <v>142447</v>
      </c>
      <c r="BT30" s="130">
        <v>39791</v>
      </c>
      <c r="BU30" s="130">
        <v>950808</v>
      </c>
      <c r="BV30" s="94">
        <f t="shared" si="10"/>
        <v>20438426</v>
      </c>
      <c r="BW30" s="95">
        <f t="shared" si="11"/>
        <v>141569280</v>
      </c>
      <c r="BX30" s="92">
        <v>0</v>
      </c>
      <c r="BY30" s="76">
        <f t="shared" si="24"/>
        <v>141569280</v>
      </c>
    </row>
    <row r="31" spans="1:77" s="11" customFormat="1" ht="22.5" customHeight="1" thickBot="1" thickTop="1">
      <c r="A31" s="96" t="s">
        <v>109</v>
      </c>
      <c r="B31" s="17">
        <f aca="true" t="shared" si="25" ref="B31:M31">SUM(B8:B30)</f>
        <v>220633702</v>
      </c>
      <c r="C31" s="16">
        <f t="shared" si="25"/>
        <v>220633702</v>
      </c>
      <c r="D31" s="16">
        <f>SUM(D8:D30)</f>
        <v>766365005</v>
      </c>
      <c r="E31" s="16">
        <f t="shared" si="25"/>
        <v>130807146</v>
      </c>
      <c r="F31" s="16">
        <f t="shared" si="25"/>
        <v>115360416</v>
      </c>
      <c r="G31" s="16">
        <f t="shared" si="25"/>
        <v>106415903</v>
      </c>
      <c r="H31" s="16">
        <f t="shared" si="25"/>
        <v>275980051</v>
      </c>
      <c r="I31" s="16">
        <f t="shared" si="25"/>
        <v>135134890</v>
      </c>
      <c r="J31" s="16">
        <f t="shared" si="25"/>
        <v>104505124</v>
      </c>
      <c r="K31" s="16">
        <f t="shared" si="25"/>
        <v>36340037</v>
      </c>
      <c r="L31" s="15">
        <f t="shared" si="25"/>
        <v>72400915</v>
      </c>
      <c r="M31" s="15">
        <f t="shared" si="25"/>
        <v>65400574</v>
      </c>
      <c r="N31" s="97">
        <f aca="true" t="shared" si="26" ref="N31:AG31">SUM(N8:N30)</f>
        <v>73118974</v>
      </c>
      <c r="O31" s="98">
        <f t="shared" si="26"/>
        <v>73118974</v>
      </c>
      <c r="P31" s="16">
        <f>SUM(P8:P30)</f>
        <v>97758485</v>
      </c>
      <c r="Q31" s="16">
        <f t="shared" si="26"/>
        <v>4517668</v>
      </c>
      <c r="R31" s="16">
        <f t="shared" si="26"/>
        <v>42751772</v>
      </c>
      <c r="S31" s="16">
        <f t="shared" si="26"/>
        <v>21301351</v>
      </c>
      <c r="T31" s="15">
        <f t="shared" si="26"/>
        <v>29187694</v>
      </c>
      <c r="U31" s="16">
        <f t="shared" si="26"/>
        <v>17149831</v>
      </c>
      <c r="V31" s="16">
        <f t="shared" si="26"/>
        <v>3105432</v>
      </c>
      <c r="W31" s="16">
        <f t="shared" si="26"/>
        <v>14044399</v>
      </c>
      <c r="X31" s="16">
        <f t="shared" si="26"/>
        <v>64162722</v>
      </c>
      <c r="Y31" s="16">
        <f t="shared" si="26"/>
        <v>24108293</v>
      </c>
      <c r="Z31" s="16">
        <f t="shared" si="26"/>
        <v>8776670</v>
      </c>
      <c r="AA31" s="16">
        <f t="shared" si="26"/>
        <v>8877031</v>
      </c>
      <c r="AB31" s="99">
        <f t="shared" si="26"/>
        <v>22400728</v>
      </c>
      <c r="AC31" s="99">
        <f t="shared" si="26"/>
        <v>213842080</v>
      </c>
      <c r="AD31" s="16">
        <f t="shared" si="26"/>
        <v>94786256</v>
      </c>
      <c r="AE31" s="16">
        <f t="shared" si="26"/>
        <v>12746609</v>
      </c>
      <c r="AF31" s="16">
        <f t="shared" si="26"/>
        <v>13135319</v>
      </c>
      <c r="AG31" s="16">
        <f t="shared" si="26"/>
        <v>68904328</v>
      </c>
      <c r="AH31" s="16">
        <f aca="true" t="shared" si="27" ref="AH31:AS31">SUM(AH8:AH30)</f>
        <v>48978712</v>
      </c>
      <c r="AI31" s="16">
        <f t="shared" si="27"/>
        <v>8270161</v>
      </c>
      <c r="AJ31" s="16">
        <f t="shared" si="27"/>
        <v>7136418</v>
      </c>
      <c r="AK31" s="99">
        <f t="shared" si="27"/>
        <v>33572133</v>
      </c>
      <c r="AL31" s="16">
        <f t="shared" si="27"/>
        <v>70077112</v>
      </c>
      <c r="AM31" s="98">
        <f t="shared" si="27"/>
        <v>13858843</v>
      </c>
      <c r="AN31" s="98">
        <f t="shared" si="27"/>
        <v>6889988</v>
      </c>
      <c r="AO31" s="98">
        <f t="shared" si="27"/>
        <v>49328281</v>
      </c>
      <c r="AP31" s="15">
        <f t="shared" si="27"/>
        <v>211552233</v>
      </c>
      <c r="AQ31" s="15">
        <f t="shared" si="27"/>
        <v>9176537</v>
      </c>
      <c r="AR31" s="15">
        <f t="shared" si="27"/>
        <v>89927217</v>
      </c>
      <c r="AS31" s="17">
        <f t="shared" si="27"/>
        <v>112448479</v>
      </c>
      <c r="AT31" s="100">
        <f>IF(SUM(AT8:AT30)=SUM(B31,D31,N31,P31,U31,X31,AC31,AP31),SUM(AT8:AT30),"ERR")</f>
        <v>1664583032</v>
      </c>
      <c r="AU31" s="77"/>
      <c r="AV31" s="15">
        <f>SUM(AV8:AV30)</f>
        <v>1453030799</v>
      </c>
      <c r="AW31" s="16">
        <f aca="true" t="shared" si="28" ref="AW31:BI31">SUM(AW8:AW30)</f>
        <v>14193508</v>
      </c>
      <c r="AX31" s="16">
        <f t="shared" si="28"/>
        <v>14193508</v>
      </c>
      <c r="AY31" s="101">
        <f>SUM(AY8:AY30)</f>
        <v>40014503</v>
      </c>
      <c r="AZ31" s="16">
        <f>SUM(AZ8:AZ30)</f>
        <v>5351085</v>
      </c>
      <c r="BA31" s="16">
        <f>SUM(BA8:BA30)</f>
        <v>11738676</v>
      </c>
      <c r="BB31" s="16">
        <f>SUM(BB8:BB30)</f>
        <v>22924742</v>
      </c>
      <c r="BC31" s="16">
        <f t="shared" si="28"/>
        <v>4825627</v>
      </c>
      <c r="BD31" s="98">
        <f t="shared" si="28"/>
        <v>4825627</v>
      </c>
      <c r="BE31" s="102">
        <f t="shared" si="28"/>
        <v>22363536</v>
      </c>
      <c r="BF31" s="15">
        <f t="shared" si="28"/>
        <v>2257678</v>
      </c>
      <c r="BG31" s="103">
        <f t="shared" si="28"/>
        <v>20105858</v>
      </c>
      <c r="BH31" s="16">
        <f t="shared" si="28"/>
        <v>1432955</v>
      </c>
      <c r="BI31" s="16">
        <f t="shared" si="28"/>
        <v>1432955</v>
      </c>
      <c r="BJ31" s="101">
        <f>SUM(BK31:BN31)</f>
        <v>57548533</v>
      </c>
      <c r="BK31" s="16">
        <f>SUM(BK8:BK30)</f>
        <v>7370796</v>
      </c>
      <c r="BL31" s="16">
        <f>SUM(BL8:BL30)</f>
        <v>10699157</v>
      </c>
      <c r="BM31" s="16">
        <f>SUM(BM8:BM30)</f>
        <v>23373081</v>
      </c>
      <c r="BN31" s="15">
        <f>SUM(BN8:BN30)</f>
        <v>16105499</v>
      </c>
      <c r="BO31" s="16">
        <f aca="true" t="shared" si="29" ref="BO31:BU31">SUM(BO8:BO30)</f>
        <v>109748681</v>
      </c>
      <c r="BP31" s="16">
        <f t="shared" si="29"/>
        <v>61611500</v>
      </c>
      <c r="BQ31" s="16">
        <f t="shared" si="29"/>
        <v>28673281</v>
      </c>
      <c r="BR31" s="17">
        <f t="shared" si="29"/>
        <v>19463900</v>
      </c>
      <c r="BS31" s="16">
        <f t="shared" si="29"/>
        <v>2119676</v>
      </c>
      <c r="BT31" s="16">
        <f t="shared" si="29"/>
        <v>1421156</v>
      </c>
      <c r="BU31" s="17">
        <f t="shared" si="29"/>
        <v>15923068</v>
      </c>
      <c r="BV31" s="104">
        <f>IF(SUM(BV8:BV30)=SUM(AW31,AY31,BC31,BE31,BH31,BJ31,BO31),SUM(BV8:BV30),"ERR")</f>
        <v>250127343</v>
      </c>
      <c r="BW31" s="100">
        <f>IF(SUM(AT31,BV31)=SUM(BW8:BW30),SUM(BW8:BW30),"ERR")</f>
        <v>1914710375</v>
      </c>
      <c r="BX31" s="102">
        <f>SUM(BX8:BX30)</f>
        <v>0</v>
      </c>
      <c r="BY31" s="100">
        <f>SUM(BY8:BY30)</f>
        <v>1914710375</v>
      </c>
    </row>
    <row r="32" ht="23.25" customHeight="1" thickTop="1">
      <c r="BU32" s="119"/>
    </row>
    <row r="33" ht="17.25">
      <c r="BU33" s="119"/>
    </row>
  </sheetData>
  <sheetProtection/>
  <printOptions/>
  <pageMargins left="0.35433070866141736" right="0.2755905511811024" top="0.7874015748031497" bottom="0.35433070866141736" header="0.5511811023622047" footer="0.4330708661417323"/>
  <pageSetup horizontalDpi="600" verticalDpi="600" orientation="landscape" paperSize="9" scale="80" r:id="rId1"/>
  <colBreaks count="7" manualBreakCount="7">
    <brk id="13" max="30" man="1"/>
    <brk id="20" max="30" man="1"/>
    <brk id="28" max="30" man="1"/>
    <brk id="41" max="30" man="1"/>
    <brk id="48" max="30" man="1"/>
    <brk id="56" max="30" man="1"/>
    <brk id="6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総務局行政部</dc:creator>
  <cp:keywords/>
  <dc:description/>
  <cp:lastModifiedBy>KUCHOKAI326</cp:lastModifiedBy>
  <cp:lastPrinted>2015-04-27T00:13:13Z</cp:lastPrinted>
  <dcterms:created xsi:type="dcterms:W3CDTF">1998-04-09T04:20:05Z</dcterms:created>
  <dcterms:modified xsi:type="dcterms:W3CDTF">2015-04-27T00:13:17Z</dcterms:modified>
  <cp:category/>
  <cp:version/>
  <cp:contentType/>
  <cp:contentStatus/>
</cp:coreProperties>
</file>