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1"/>
  </bookViews>
  <sheets>
    <sheet name="19再調整" sheetId="1" r:id="rId1"/>
    <sheet name="区別算定結果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TAIMSuser</author>
  </authors>
  <commentList>
    <comment ref="G42" authorId="0">
      <text>
        <r>
          <rPr>
            <b/>
            <sz val="9"/>
            <rFont val="ＭＳ Ｐゴシック"/>
            <family val="3"/>
          </rPr>
          <t>手入力</t>
        </r>
      </text>
    </comment>
  </commentList>
</comments>
</file>

<file path=xl/sharedStrings.xml><?xml version="1.0" encoding="utf-8"?>
<sst xmlns="http://schemas.openxmlformats.org/spreadsheetml/2006/main" count="138" uniqueCount="124">
  <si>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</si>
  <si>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</si>
  <si>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</si>
  <si>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</si>
  <si>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</si>
  <si>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</si>
  <si>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</si>
  <si>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</si>
  <si>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基準財政収入額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</si>
  <si>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</si>
  <si>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</si>
  <si>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</si>
  <si>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</si>
  <si>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</si>
  <si>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</si>
  <si>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</si>
  <si>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</si>
  <si>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</si>
  <si>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</si>
  <si>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交　　付　　金　　の　　総　　額</t>
  </si>
  <si>
    <t>調　整　税　等</t>
  </si>
  <si>
    <t>固定資産税</t>
  </si>
  <si>
    <t>市町村民税法人分</t>
  </si>
  <si>
    <t>特別土地保有税</t>
  </si>
  <si>
    <t>たばこ税調整額</t>
  </si>
  <si>
    <t>交付金調整額</t>
  </si>
  <si>
    <t>条例で定める割合</t>
  </si>
  <si>
    <t>－</t>
  </si>
  <si>
    <t>当　年　度　分</t>
  </si>
  <si>
    <t>精  　算  　分</t>
  </si>
  <si>
    <t>Ａ</t>
  </si>
  <si>
    <t>内　訳</t>
  </si>
  <si>
    <t>特 別 区 税</t>
  </si>
  <si>
    <t>鉱産税</t>
  </si>
  <si>
    <t>小        計</t>
  </si>
  <si>
    <t>利子割交付金</t>
  </si>
  <si>
    <t>自動車取得税交付金</t>
  </si>
  <si>
    <t>地方道路譲与税</t>
  </si>
  <si>
    <t>交通安全対策特別交付金</t>
  </si>
  <si>
    <t>合        計</t>
  </si>
  <si>
    <t>基準財政需要額</t>
  </si>
  <si>
    <t>経常的経費</t>
  </si>
  <si>
    <t>投資的経費</t>
  </si>
  <si>
    <t>　差        引　　　　Ｃ－Ｂ</t>
  </si>
  <si>
    <t>財源不足額</t>
  </si>
  <si>
    <t>財源超過額</t>
  </si>
  <si>
    <t>－</t>
  </si>
  <si>
    <t>交付額</t>
  </si>
  <si>
    <t>普通交付金</t>
  </si>
  <si>
    <t>特別交付金</t>
  </si>
  <si>
    <t>財源過不足額</t>
  </si>
  <si>
    <t>－</t>
  </si>
  <si>
    <t>（単位：千円、％）</t>
  </si>
  <si>
    <t>－</t>
  </si>
  <si>
    <t>平 成 19 年 度</t>
  </si>
  <si>
    <t>普通交付金分　 Ａ×95%</t>
  </si>
  <si>
    <t>特別交付金分　 Ａ× 5%</t>
  </si>
  <si>
    <t>地方特例交付金</t>
  </si>
  <si>
    <t>当 初 算 定 イ</t>
  </si>
  <si>
    <t>再 調 整 ア</t>
  </si>
  <si>
    <t>平成19年度　　都　区　財　政　調　整　　（　当初算定対比　）</t>
  </si>
  <si>
    <t>特交加算</t>
  </si>
  <si>
    <t>特例加減算額</t>
  </si>
  <si>
    <t>－</t>
  </si>
  <si>
    <t>（単位：千円）</t>
  </si>
  <si>
    <t>基　準　財　政　収　入　額</t>
  </si>
  <si>
    <t xml:space="preserve">基　準　財　政　需　要　額 </t>
  </si>
  <si>
    <t>内</t>
  </si>
  <si>
    <t>訳</t>
  </si>
  <si>
    <t>区  分</t>
  </si>
  <si>
    <t>普　　通　　交　　付　　金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</si>
  <si>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</si>
  <si>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</si>
  <si>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</si>
  <si>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</si>
  <si>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</si>
  <si>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</si>
  <si>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</si>
  <si>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</si>
  <si>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</si>
  <si>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</si>
  <si>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</si>
  <si>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</si>
  <si>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</si>
  <si>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</si>
  <si>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</si>
  <si>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</si>
  <si>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</si>
  <si>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</si>
  <si>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</si>
  <si>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</si>
  <si>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</si>
  <si>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</si>
  <si>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</si>
  <si>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</si>
  <si>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</si>
  <si>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</si>
  <si>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</si>
  <si>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</si>
  <si>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</si>
  <si>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</si>
  <si>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</si>
  <si>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</si>
  <si>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</si>
  <si>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</si>
  <si>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</si>
  <si>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</si>
  <si>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</si>
  <si>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</si>
  <si>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</si>
  <si>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</si>
  <si>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</si>
  <si>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</si>
  <si>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</si>
  <si>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</si>
  <si>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</si>
  <si>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</si>
  <si>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</si>
  <si>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※　財源不足額が生じていないため不交付となる。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</si>
  <si>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</si>
  <si>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都区財政調整制度の概要：</t>
  </si>
  <si>
    <t>http://www.tokyo23city-kuchokai.jp/seido/gaiyo.html</t>
  </si>
  <si>
    <t>平成19年度　都区財政調整再調整　区別算定結果</t>
  </si>
  <si>
    <t>※    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</si>
</sst>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"/>
    <numFmt numFmtId="195" formatCode="#,##0.0_ "/>
    <numFmt numFmtId="196" formatCode="#,##0;&quot;△&quot;#,##0"/>
    <numFmt numFmtId="197" formatCode="&quot;△&quot;#,##0;\-#,##0;#,##0"/>
  </numFmts>
  <fonts count="57">
    <font>
      <sz val="11"/>
      <name val="ＭＳ Ｐゴシック"/>
      <family val="3"/>
    </font>
    <font>
      <sz val="22"/>
      <name val="ＭＳ ゴシック"/>
      <family val="3"/>
    </font>
    <font>
      <b/>
      <sz val="9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b/>
      <sz val="12"/>
      <name val="ＭＳ 明朝"/>
      <family val="1"/>
    </font>
    <font>
      <b/>
      <sz val="16"/>
      <name val="ＭＳ 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.4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8" fontId="4" fillId="0" borderId="14" xfId="49" applyNumberFormat="1" applyFont="1" applyFill="1" applyBorder="1" applyAlignment="1">
      <alignment vertical="center"/>
    </xf>
    <xf numFmtId="180" fontId="4" fillId="0" borderId="14" xfId="49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8" fontId="4" fillId="0" borderId="19" xfId="49" applyNumberFormat="1" applyFont="1" applyFill="1" applyBorder="1" applyAlignment="1">
      <alignment vertical="center"/>
    </xf>
    <xf numFmtId="180" fontId="4" fillId="0" borderId="19" xfId="49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8" fontId="3" fillId="0" borderId="19" xfId="49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3" fillId="0" borderId="22" xfId="49" applyNumberFormat="1" applyFont="1" applyFill="1" applyBorder="1" applyAlignment="1">
      <alignment vertical="center"/>
    </xf>
    <xf numFmtId="180" fontId="4" fillId="0" borderId="22" xfId="49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8" fontId="3" fillId="0" borderId="27" xfId="49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80" fontId="4" fillId="0" borderId="27" xfId="49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vertical="center" textRotation="255"/>
    </xf>
    <xf numFmtId="0" fontId="4" fillId="0" borderId="3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vertical="center" textRotation="255"/>
    </xf>
    <xf numFmtId="188" fontId="6" fillId="0" borderId="3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vertical="center" textRotation="255"/>
    </xf>
    <xf numFmtId="188" fontId="6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textRotation="255"/>
    </xf>
    <xf numFmtId="178" fontId="4" fillId="0" borderId="35" xfId="49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vertical="center" textRotation="255"/>
    </xf>
    <xf numFmtId="0" fontId="4" fillId="0" borderId="3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textRotation="255"/>
    </xf>
    <xf numFmtId="0" fontId="3" fillId="0" borderId="21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180" fontId="4" fillId="0" borderId="42" xfId="49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178" fontId="3" fillId="0" borderId="14" xfId="49" applyNumberFormat="1" applyFont="1" applyFill="1" applyBorder="1" applyAlignment="1">
      <alignment vertical="center"/>
    </xf>
    <xf numFmtId="180" fontId="4" fillId="0" borderId="35" xfId="49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38" fontId="3" fillId="0" borderId="49" xfId="49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horizontal="center" vertical="center"/>
    </xf>
    <xf numFmtId="178" fontId="4" fillId="0" borderId="49" xfId="49" applyNumberFormat="1" applyFont="1" applyFill="1" applyBorder="1" applyAlignment="1">
      <alignment horizontal="center" vertical="center"/>
    </xf>
    <xf numFmtId="180" fontId="4" fillId="0" borderId="49" xfId="49" applyNumberFormat="1" applyFont="1" applyFill="1" applyBorder="1" applyAlignment="1">
      <alignment horizontal="center" vertical="center"/>
    </xf>
    <xf numFmtId="38" fontId="3" fillId="0" borderId="22" xfId="49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196" fontId="16" fillId="0" borderId="0" xfId="0" applyNumberFormat="1" applyFont="1" applyAlignment="1">
      <alignment horizontal="left" vertical="center"/>
    </xf>
    <xf numFmtId="196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196" fontId="18" fillId="0" borderId="50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196" fontId="18" fillId="0" borderId="53" xfId="0" applyNumberFormat="1" applyFont="1" applyBorder="1" applyAlignment="1">
      <alignment horizontal="distributed" vertical="center"/>
    </xf>
    <xf numFmtId="196" fontId="20" fillId="0" borderId="54" xfId="0" applyNumberFormat="1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left" indent="2"/>
    </xf>
    <xf numFmtId="0" fontId="18" fillId="0" borderId="57" xfId="0" applyFont="1" applyBorder="1" applyAlignment="1">
      <alignment horizontal="center"/>
    </xf>
    <xf numFmtId="196" fontId="18" fillId="0" borderId="55" xfId="0" applyNumberFormat="1" applyFont="1" applyBorder="1" applyAlignment="1">
      <alignment horizontal="center" vertical="center"/>
    </xf>
    <xf numFmtId="196" fontId="18" fillId="0" borderId="58" xfId="0" applyNumberFormat="1" applyFont="1" applyBorder="1" applyAlignment="1">
      <alignment horizontal="center" vertical="center"/>
    </xf>
    <xf numFmtId="196" fontId="18" fillId="0" borderId="59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distributed"/>
    </xf>
    <xf numFmtId="196" fontId="20" fillId="0" borderId="57" xfId="0" applyNumberFormat="1" applyFont="1" applyBorder="1" applyAlignment="1">
      <alignment horizontal="center" vertical="center"/>
    </xf>
    <xf numFmtId="0" fontId="18" fillId="0" borderId="55" xfId="0" applyFont="1" applyBorder="1" applyAlignment="1">
      <alignment horizontal="center"/>
    </xf>
    <xf numFmtId="0" fontId="18" fillId="0" borderId="60" xfId="0" applyFont="1" applyBorder="1" applyAlignment="1">
      <alignment horizontal="left" indent="2"/>
    </xf>
    <xf numFmtId="0" fontId="18" fillId="0" borderId="61" xfId="0" applyFont="1" applyBorder="1" applyAlignment="1">
      <alignment horizontal="left" indent="2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96" fontId="18" fillId="0" borderId="63" xfId="0" applyNumberFormat="1" applyFont="1" applyBorder="1" applyAlignment="1">
      <alignment horizontal="right" vertical="center"/>
    </xf>
    <xf numFmtId="196" fontId="18" fillId="0" borderId="64" xfId="0" applyNumberFormat="1" applyFont="1" applyBorder="1" applyAlignment="1">
      <alignment horizontal="right" vertical="center"/>
    </xf>
    <xf numFmtId="196" fontId="18" fillId="0" borderId="51" xfId="0" applyNumberFormat="1" applyFont="1" applyBorder="1" applyAlignment="1">
      <alignment horizontal="right" vertical="center"/>
    </xf>
    <xf numFmtId="197" fontId="18" fillId="0" borderId="65" xfId="0" applyNumberFormat="1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196" fontId="18" fillId="0" borderId="67" xfId="0" applyNumberFormat="1" applyFont="1" applyBorder="1" applyAlignment="1">
      <alignment horizontal="right" vertical="center"/>
    </xf>
    <xf numFmtId="196" fontId="18" fillId="0" borderId="68" xfId="0" applyNumberFormat="1" applyFont="1" applyBorder="1" applyAlignment="1">
      <alignment horizontal="right" vertical="center"/>
    </xf>
    <xf numFmtId="196" fontId="18" fillId="0" borderId="69" xfId="0" applyNumberFormat="1" applyFont="1" applyBorder="1" applyAlignment="1">
      <alignment horizontal="right" vertical="center"/>
    </xf>
    <xf numFmtId="196" fontId="18" fillId="0" borderId="70" xfId="0" applyNumberFormat="1" applyFont="1" applyBorder="1" applyAlignment="1">
      <alignment horizontal="right" vertical="center"/>
    </xf>
    <xf numFmtId="196" fontId="18" fillId="0" borderId="71" xfId="0" applyNumberFormat="1" applyFont="1" applyBorder="1" applyAlignment="1">
      <alignment horizontal="right" vertical="center"/>
    </xf>
    <xf numFmtId="197" fontId="18" fillId="0" borderId="72" xfId="0" applyNumberFormat="1" applyFont="1" applyBorder="1" applyAlignment="1">
      <alignment horizontal="center" vertical="center"/>
    </xf>
    <xf numFmtId="196" fontId="18" fillId="0" borderId="73" xfId="0" applyNumberFormat="1" applyFont="1" applyBorder="1" applyAlignment="1">
      <alignment horizontal="right" vertical="center"/>
    </xf>
    <xf numFmtId="196" fontId="18" fillId="0" borderId="74" xfId="0" applyNumberFormat="1" applyFont="1" applyBorder="1" applyAlignment="1">
      <alignment horizontal="right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196" fontId="18" fillId="0" borderId="78" xfId="0" applyNumberFormat="1" applyFont="1" applyBorder="1" applyAlignment="1">
      <alignment horizontal="right" vertical="center"/>
    </xf>
    <xf numFmtId="0" fontId="18" fillId="0" borderId="79" xfId="0" applyFont="1" applyBorder="1" applyAlignment="1">
      <alignment horizontal="center" vertical="center"/>
    </xf>
    <xf numFmtId="196" fontId="18" fillId="0" borderId="80" xfId="0" applyNumberFormat="1" applyFont="1" applyBorder="1" applyAlignment="1">
      <alignment horizontal="right" vertical="center"/>
    </xf>
    <xf numFmtId="196" fontId="18" fillId="0" borderId="81" xfId="0" applyNumberFormat="1" applyFont="1" applyBorder="1" applyAlignment="1">
      <alignment horizontal="right" vertical="center"/>
    </xf>
    <xf numFmtId="196" fontId="18" fillId="0" borderId="82" xfId="0" applyNumberFormat="1" applyFont="1" applyBorder="1" applyAlignment="1">
      <alignment horizontal="right" vertical="center"/>
    </xf>
    <xf numFmtId="196" fontId="18" fillId="0" borderId="59" xfId="0" applyNumberFormat="1" applyFont="1" applyBorder="1" applyAlignment="1">
      <alignment horizontal="right" vertical="center"/>
    </xf>
    <xf numFmtId="0" fontId="18" fillId="0" borderId="83" xfId="0" applyFont="1" applyBorder="1" applyAlignment="1">
      <alignment horizontal="center" vertical="center"/>
    </xf>
    <xf numFmtId="196" fontId="18" fillId="0" borderId="84" xfId="0" applyNumberFormat="1" applyFont="1" applyBorder="1" applyAlignment="1">
      <alignment horizontal="right" vertical="center"/>
    </xf>
    <xf numFmtId="196" fontId="18" fillId="0" borderId="61" xfId="0" applyNumberFormat="1" applyFont="1" applyBorder="1" applyAlignment="1">
      <alignment horizontal="right" vertical="center"/>
    </xf>
    <xf numFmtId="196" fontId="18" fillId="0" borderId="85" xfId="0" applyNumberFormat="1" applyFont="1" applyBorder="1" applyAlignment="1">
      <alignment horizontal="right" vertical="center"/>
    </xf>
    <xf numFmtId="197" fontId="18" fillId="0" borderId="86" xfId="0" applyNumberFormat="1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196" fontId="18" fillId="0" borderId="88" xfId="0" applyNumberFormat="1" applyFont="1" applyBorder="1" applyAlignment="1">
      <alignment horizontal="right" vertical="center"/>
    </xf>
    <xf numFmtId="196" fontId="18" fillId="0" borderId="89" xfId="0" applyNumberFormat="1" applyFont="1" applyBorder="1" applyAlignment="1">
      <alignment horizontal="right" vertical="center"/>
    </xf>
    <xf numFmtId="197" fontId="18" fillId="0" borderId="90" xfId="0" applyNumberFormat="1" applyFont="1" applyBorder="1" applyAlignment="1">
      <alignment horizontal="center" vertical="center"/>
    </xf>
    <xf numFmtId="0" fontId="14" fillId="0" borderId="91" xfId="43" applyBorder="1" applyAlignment="1" applyProtection="1">
      <alignment/>
      <protection/>
    </xf>
    <xf numFmtId="196" fontId="18" fillId="0" borderId="0" xfId="0" applyNumberFormat="1" applyFont="1" applyAlignment="1">
      <alignment/>
    </xf>
    <xf numFmtId="196" fontId="21" fillId="0" borderId="0" xfId="0" applyNumberFormat="1" applyFont="1" applyAlignment="1">
      <alignment vertical="center"/>
    </xf>
    <xf numFmtId="196" fontId="21" fillId="0" borderId="0" xfId="0" applyNumberFormat="1" applyFont="1" applyAlignment="1">
      <alignment horizontal="center" vertical="center"/>
    </xf>
    <xf numFmtId="196" fontId="21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right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9" fontId="4" fillId="0" borderId="17" xfId="42" applyFont="1" applyFill="1" applyBorder="1" applyAlignment="1">
      <alignment horizontal="center" vertical="center"/>
    </xf>
    <xf numFmtId="9" fontId="4" fillId="0" borderId="19" xfId="42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 textRotation="255"/>
    </xf>
    <xf numFmtId="0" fontId="4" fillId="0" borderId="93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distributed" vertical="center"/>
    </xf>
    <xf numFmtId="0" fontId="4" fillId="0" borderId="94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textRotation="255"/>
    </xf>
    <xf numFmtId="0" fontId="5" fillId="0" borderId="9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4" fillId="0" borderId="97" xfId="0" applyFont="1" applyFill="1" applyBorder="1" applyAlignment="1">
      <alignment horizontal="center" vertical="center" textRotation="255"/>
    </xf>
    <xf numFmtId="0" fontId="4" fillId="0" borderId="98" xfId="0" applyFont="1" applyFill="1" applyBorder="1" applyAlignment="1">
      <alignment horizontal="center" vertical="center" textRotation="255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95" xfId="0" applyFont="1" applyFill="1" applyBorder="1" applyAlignment="1">
      <alignment horizontal="center" vertical="center" textRotation="255"/>
    </xf>
    <xf numFmtId="9" fontId="4" fillId="0" borderId="39" xfId="42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196" fontId="14" fillId="0" borderId="108" xfId="43" applyNumberFormat="1" applyBorder="1" applyAlignment="1" applyProtection="1">
      <alignment horizontal="center" vertical="center"/>
      <protection/>
    </xf>
    <xf numFmtId="0" fontId="14" fillId="0" borderId="58" xfId="43" applyBorder="1" applyAlignment="1" applyProtection="1">
      <alignment horizontal="center" vertical="center"/>
      <protection/>
    </xf>
    <xf numFmtId="196" fontId="14" fillId="0" borderId="109" xfId="43" applyNumberFormat="1" applyBorder="1" applyAlignment="1" applyProtection="1">
      <alignment horizontal="center" vertical="center"/>
      <protection/>
    </xf>
    <xf numFmtId="0" fontId="14" fillId="0" borderId="59" xfId="43" applyBorder="1" applyAlignment="1" applyProtection="1">
      <alignment horizontal="center" vertical="center"/>
      <protection/>
    </xf>
    <xf numFmtId="0" fontId="14" fillId="0" borderId="110" xfId="43" applyBorder="1" applyAlignment="1" applyProtection="1">
      <alignment horizontal="center" vertical="center"/>
      <protection/>
    </xf>
    <xf numFmtId="0" fontId="14" fillId="0" borderId="0" xfId="43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zoomScale="75" zoomScaleNormal="75" zoomScaleSheetLayoutView="50" zoomScalePageLayoutView="0" workbookViewId="0" topLeftCell="A1">
      <pane xSplit="5" ySplit="4" topLeftCell="F5" activePane="bottomRight" state="frozen"/>
      <selection pane="topLeft" activeCell="N40" sqref="N40"/>
      <selection pane="topRight" activeCell="N40" sqref="N40"/>
      <selection pane="bottomLeft" activeCell="N40" sqref="N40"/>
      <selection pane="bottomRight" activeCell="G44" sqref="G44"/>
    </sheetView>
  </sheetViews>
  <sheetFormatPr defaultColWidth="9.00390625" defaultRowHeight="13.5"/>
  <cols>
    <col min="1" max="2" width="4.00390625" style="2" bestFit="1" customWidth="1"/>
    <col min="3" max="3" width="4.625" style="2" customWidth="1"/>
    <col min="4" max="4" width="26.00390625" style="2" bestFit="1" customWidth="1"/>
    <col min="5" max="5" width="4.00390625" style="2" bestFit="1" customWidth="1"/>
    <col min="6" max="6" width="4.25390625" style="2" bestFit="1" customWidth="1"/>
    <col min="7" max="7" width="19.625" style="2" bestFit="1" customWidth="1"/>
    <col min="8" max="8" width="4.25390625" style="2" bestFit="1" customWidth="1"/>
    <col min="9" max="9" width="19.625" style="2" bestFit="1" customWidth="1"/>
    <col min="10" max="10" width="4.25390625" style="2" bestFit="1" customWidth="1"/>
    <col min="11" max="11" width="15.75390625" style="2" bestFit="1" customWidth="1"/>
    <col min="12" max="12" width="4.00390625" style="2" bestFit="1" customWidth="1"/>
    <col min="13" max="13" width="9.125" style="2" customWidth="1"/>
    <col min="14" max="14" width="12.125" style="2" bestFit="1" customWidth="1"/>
    <col min="15" max="16384" width="9.00390625" style="2" customWidth="1"/>
  </cols>
  <sheetData>
    <row r="1" spans="1:17" ht="27" customHeight="1">
      <c r="A1" s="195" t="s">
        <v>60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"/>
      <c r="P1" s="1"/>
      <c r="Q1" s="1"/>
    </row>
    <row r="2" spans="4:14" ht="23.25" customHeight="1" thickBot="1">
      <c r="D2" s="61"/>
      <c r="K2" s="3"/>
      <c r="L2" s="3" t="s">
        <v>52</v>
      </c>
      <c r="M2" s="3"/>
      <c r="N2" s="3"/>
    </row>
    <row r="3" spans="1:21" ht="26.25" customHeight="1">
      <c r="A3" s="185" t="s">
        <v>0</v>
      </c>
      <c r="B3" s="186"/>
      <c r="C3" s="186"/>
      <c r="D3" s="186"/>
      <c r="E3" s="187"/>
      <c r="F3" s="185" t="s">
        <v>54</v>
      </c>
      <c r="G3" s="197"/>
      <c r="H3" s="196" t="s">
        <v>54</v>
      </c>
      <c r="I3" s="197"/>
      <c r="J3" s="196" t="s">
        <v>1</v>
      </c>
      <c r="K3" s="197"/>
      <c r="L3" s="196" t="s">
        <v>2</v>
      </c>
      <c r="M3" s="197"/>
      <c r="N3" s="153" t="s">
        <v>3</v>
      </c>
      <c r="O3" s="4"/>
      <c r="P3" s="4"/>
      <c r="Q3" s="4"/>
      <c r="R3" s="4"/>
      <c r="S3" s="4"/>
      <c r="T3" s="4"/>
      <c r="U3" s="4"/>
    </row>
    <row r="4" spans="1:21" ht="26.25" customHeight="1" thickBot="1">
      <c r="A4" s="188"/>
      <c r="B4" s="189"/>
      <c r="C4" s="189"/>
      <c r="D4" s="189"/>
      <c r="E4" s="190"/>
      <c r="F4" s="188" t="s">
        <v>59</v>
      </c>
      <c r="G4" s="184"/>
      <c r="H4" s="183" t="s">
        <v>58</v>
      </c>
      <c r="I4" s="184"/>
      <c r="J4" s="183" t="s">
        <v>4</v>
      </c>
      <c r="K4" s="184"/>
      <c r="L4" s="183" t="s">
        <v>5</v>
      </c>
      <c r="M4" s="184"/>
      <c r="N4" s="154"/>
      <c r="O4" s="4"/>
      <c r="P4" s="4"/>
      <c r="Q4" s="4"/>
      <c r="R4" s="4"/>
      <c r="S4" s="4"/>
      <c r="T4" s="4"/>
      <c r="U4" s="4"/>
    </row>
    <row r="5" spans="1:21" ht="25.5" customHeight="1">
      <c r="A5" s="166" t="s">
        <v>19</v>
      </c>
      <c r="B5" s="191" t="s">
        <v>20</v>
      </c>
      <c r="C5" s="5"/>
      <c r="D5" s="6" t="s">
        <v>21</v>
      </c>
      <c r="E5" s="7"/>
      <c r="F5" s="8"/>
      <c r="G5" s="9">
        <v>1006589192</v>
      </c>
      <c r="H5" s="8"/>
      <c r="I5" s="9">
        <v>1006501125</v>
      </c>
      <c r="J5" s="68" t="str">
        <f aca="true" t="shared" si="0" ref="J5:J10">IF(K5&lt;0,"△","  ")</f>
        <v>  </v>
      </c>
      <c r="K5" s="9">
        <f>G5-I5</f>
        <v>88067</v>
      </c>
      <c r="L5" s="68" t="str">
        <f aca="true" t="shared" si="1" ref="L5:L10">IF(M5&lt;0,"△","  ")</f>
        <v>  </v>
      </c>
      <c r="M5" s="10">
        <f aca="true" t="shared" si="2" ref="M5:M10">IF(AND(G5&lt;&gt;0,I5&lt;&gt;0),ROUND((G5-I5)/I5*100,1),IF(AND(G5&lt;&gt;0,I5=0),"皆増",IF(AND(G5=0,I5&lt;&gt;0),"皆減","")))</f>
        <v>0</v>
      </c>
      <c r="N5" s="11"/>
      <c r="O5" s="4"/>
      <c r="P5" s="4"/>
      <c r="Q5" s="4"/>
      <c r="R5" s="4"/>
      <c r="S5" s="4"/>
      <c r="T5" s="4"/>
      <c r="U5" s="4"/>
    </row>
    <row r="6" spans="1:21" ht="25.5" customHeight="1">
      <c r="A6" s="192"/>
      <c r="B6" s="181"/>
      <c r="C6" s="12"/>
      <c r="D6" s="13" t="s">
        <v>22</v>
      </c>
      <c r="E6" s="14"/>
      <c r="F6" s="15"/>
      <c r="G6" s="16">
        <v>819906215</v>
      </c>
      <c r="H6" s="15"/>
      <c r="I6" s="16">
        <v>742423926</v>
      </c>
      <c r="J6" s="62" t="str">
        <f t="shared" si="0"/>
        <v>  </v>
      </c>
      <c r="K6" s="16">
        <f>G6-I6</f>
        <v>77482289</v>
      </c>
      <c r="L6" s="62" t="str">
        <f t="shared" si="1"/>
        <v>  </v>
      </c>
      <c r="M6" s="17">
        <f t="shared" si="2"/>
        <v>10.4</v>
      </c>
      <c r="N6" s="11"/>
      <c r="O6" s="4"/>
      <c r="P6" s="4"/>
      <c r="Q6" s="4"/>
      <c r="R6" s="4"/>
      <c r="S6" s="4"/>
      <c r="T6" s="4"/>
      <c r="U6" s="4"/>
    </row>
    <row r="7" spans="1:14" ht="25.5" customHeight="1">
      <c r="A7" s="192"/>
      <c r="B7" s="181"/>
      <c r="C7" s="12"/>
      <c r="D7" s="13" t="s">
        <v>23</v>
      </c>
      <c r="E7" s="14"/>
      <c r="F7" s="15"/>
      <c r="G7" s="16">
        <v>32750</v>
      </c>
      <c r="H7" s="15"/>
      <c r="I7" s="16">
        <v>17660</v>
      </c>
      <c r="J7" s="62" t="str">
        <f t="shared" si="0"/>
        <v>  </v>
      </c>
      <c r="K7" s="16">
        <f>G7-I7</f>
        <v>15090</v>
      </c>
      <c r="L7" s="62" t="str">
        <f t="shared" si="1"/>
        <v>  </v>
      </c>
      <c r="M7" s="17">
        <f t="shared" si="2"/>
        <v>85.4</v>
      </c>
      <c r="N7" s="11"/>
    </row>
    <row r="8" spans="1:14" ht="25.5" customHeight="1">
      <c r="A8" s="192"/>
      <c r="B8" s="181"/>
      <c r="C8" s="12"/>
      <c r="D8" s="13" t="s">
        <v>24</v>
      </c>
      <c r="E8" s="14"/>
      <c r="F8" s="15"/>
      <c r="G8" s="16">
        <v>1523881</v>
      </c>
      <c r="H8" s="15"/>
      <c r="I8" s="16">
        <v>1443411</v>
      </c>
      <c r="J8" s="62" t="str">
        <f t="shared" si="0"/>
        <v>  </v>
      </c>
      <c r="K8" s="16">
        <f>G8-I8</f>
        <v>80470</v>
      </c>
      <c r="L8" s="62" t="str">
        <f t="shared" si="1"/>
        <v>  </v>
      </c>
      <c r="M8" s="17">
        <f t="shared" si="2"/>
        <v>5.6</v>
      </c>
      <c r="N8" s="11"/>
    </row>
    <row r="9" spans="1:14" ht="25.5" customHeight="1">
      <c r="A9" s="192"/>
      <c r="B9" s="181"/>
      <c r="C9" s="12"/>
      <c r="D9" s="13" t="s">
        <v>25</v>
      </c>
      <c r="E9" s="14"/>
      <c r="F9" s="15"/>
      <c r="G9" s="16">
        <v>15388417</v>
      </c>
      <c r="H9" s="15"/>
      <c r="I9" s="16">
        <v>23598863</v>
      </c>
      <c r="J9" s="62" t="str">
        <f t="shared" si="0"/>
        <v>△</v>
      </c>
      <c r="K9" s="16">
        <f>G9-I9</f>
        <v>-8210446</v>
      </c>
      <c r="L9" s="62" t="str">
        <f t="shared" si="1"/>
        <v>△</v>
      </c>
      <c r="M9" s="17">
        <f t="shared" si="2"/>
        <v>-34.8</v>
      </c>
      <c r="N9" s="11"/>
    </row>
    <row r="10" spans="1:14" ht="25.5" customHeight="1">
      <c r="A10" s="192"/>
      <c r="B10" s="182"/>
      <c r="C10" s="159" t="s">
        <v>16</v>
      </c>
      <c r="D10" s="161"/>
      <c r="E10" s="162"/>
      <c r="F10" s="15"/>
      <c r="G10" s="16">
        <f>SUM(G5:G9)</f>
        <v>1843440455</v>
      </c>
      <c r="H10" s="15"/>
      <c r="I10" s="16">
        <f>SUM(I5:I9)</f>
        <v>1773984985</v>
      </c>
      <c r="J10" s="62" t="str">
        <f t="shared" si="0"/>
        <v>  </v>
      </c>
      <c r="K10" s="16">
        <f>SUM(K5:K9)</f>
        <v>69455470</v>
      </c>
      <c r="L10" s="62" t="str">
        <f t="shared" si="1"/>
        <v>  </v>
      </c>
      <c r="M10" s="17">
        <f t="shared" si="2"/>
        <v>3.9</v>
      </c>
      <c r="N10" s="11"/>
    </row>
    <row r="11" spans="1:14" ht="25.5" customHeight="1">
      <c r="A11" s="192"/>
      <c r="B11" s="159" t="s">
        <v>26</v>
      </c>
      <c r="C11" s="161"/>
      <c r="D11" s="161"/>
      <c r="E11" s="162"/>
      <c r="F11" s="194">
        <v>0.55</v>
      </c>
      <c r="G11" s="158"/>
      <c r="H11" s="157">
        <v>0.55</v>
      </c>
      <c r="I11" s="158"/>
      <c r="J11" s="159" t="s">
        <v>27</v>
      </c>
      <c r="K11" s="160"/>
      <c r="L11" s="159" t="s">
        <v>27</v>
      </c>
      <c r="M11" s="160"/>
      <c r="N11" s="11"/>
    </row>
    <row r="12" spans="1:14" ht="25.5" customHeight="1">
      <c r="A12" s="192"/>
      <c r="B12" s="159" t="s">
        <v>28</v>
      </c>
      <c r="C12" s="161"/>
      <c r="D12" s="161"/>
      <c r="E12" s="162"/>
      <c r="F12" s="15"/>
      <c r="G12" s="16">
        <f>ROUND(G10*F11,0)</f>
        <v>1013892250</v>
      </c>
      <c r="H12" s="15"/>
      <c r="I12" s="16">
        <f>ROUND(I10*H11,0)</f>
        <v>975691742</v>
      </c>
      <c r="J12" s="62" t="str">
        <f aca="true" t="shared" si="3" ref="J12:J41">IF(K12&lt;0,"△","  ")</f>
        <v>  </v>
      </c>
      <c r="K12" s="16">
        <f>G12-I12</f>
        <v>38200508</v>
      </c>
      <c r="L12" s="62" t="str">
        <f aca="true" t="shared" si="4" ref="L12:L41">IF(M12&lt;0,"△","  ")</f>
        <v>  </v>
      </c>
      <c r="M12" s="17">
        <f aca="true" t="shared" si="5" ref="M12:M46">IF(AND(G12&lt;&gt;0,I12&lt;&gt;0),ROUND((G12-I12)/I12*100,1),IF(AND(G12&lt;&gt;0,I12=0),"皆増",IF(AND(G12=0,I12&lt;&gt;0),"皆減","")))</f>
        <v>3.9</v>
      </c>
      <c r="N12" s="11"/>
    </row>
    <row r="13" spans="1:14" ht="25.5" customHeight="1">
      <c r="A13" s="192"/>
      <c r="B13" s="159" t="s">
        <v>29</v>
      </c>
      <c r="C13" s="161"/>
      <c r="D13" s="161"/>
      <c r="E13" s="162"/>
      <c r="F13" s="77" t="str">
        <f>IF(G13&lt;0,"△","  ")</f>
        <v>  </v>
      </c>
      <c r="G13" s="16">
        <v>3747346</v>
      </c>
      <c r="H13" s="77" t="str">
        <f>IF(I13&lt;0,"△","  ")</f>
        <v>  </v>
      </c>
      <c r="I13" s="16">
        <v>3747346</v>
      </c>
      <c r="J13" s="62" t="str">
        <f t="shared" si="3"/>
        <v>  </v>
      </c>
      <c r="K13" s="16">
        <f>G13-I13</f>
        <v>0</v>
      </c>
      <c r="L13" s="18"/>
      <c r="M13" s="17">
        <f t="shared" si="5"/>
        <v>0</v>
      </c>
      <c r="N13" s="11"/>
    </row>
    <row r="14" spans="1:14" ht="25.5" customHeight="1">
      <c r="A14" s="192"/>
      <c r="B14" s="159" t="s">
        <v>16</v>
      </c>
      <c r="C14" s="161"/>
      <c r="D14" s="161"/>
      <c r="E14" s="14" t="s">
        <v>30</v>
      </c>
      <c r="F14" s="15"/>
      <c r="G14" s="20">
        <f>G12+G13</f>
        <v>1017639596</v>
      </c>
      <c r="H14" s="15"/>
      <c r="I14" s="20">
        <f>I12+I13</f>
        <v>979439088</v>
      </c>
      <c r="J14" s="69" t="str">
        <f t="shared" si="3"/>
        <v>  </v>
      </c>
      <c r="K14" s="20">
        <f>K12+K13</f>
        <v>38200508</v>
      </c>
      <c r="L14" s="62" t="str">
        <f t="shared" si="4"/>
        <v>  </v>
      </c>
      <c r="M14" s="17">
        <f t="shared" si="5"/>
        <v>3.9</v>
      </c>
      <c r="N14" s="11"/>
    </row>
    <row r="15" spans="1:14" ht="25.5" customHeight="1">
      <c r="A15" s="192"/>
      <c r="B15" s="163" t="s">
        <v>31</v>
      </c>
      <c r="C15" s="21"/>
      <c r="D15" s="22" t="s">
        <v>55</v>
      </c>
      <c r="E15" s="23"/>
      <c r="F15" s="15"/>
      <c r="G15" s="20">
        <f>ROUND(G14*95/100,0)</f>
        <v>966757616</v>
      </c>
      <c r="H15" s="15"/>
      <c r="I15" s="20">
        <f>ROUND(I14*95/100,0)</f>
        <v>930467134</v>
      </c>
      <c r="J15" s="69" t="str">
        <f t="shared" si="3"/>
        <v>  </v>
      </c>
      <c r="K15" s="20">
        <f>G15-I15</f>
        <v>36290482</v>
      </c>
      <c r="L15" s="62" t="str">
        <f t="shared" si="4"/>
        <v>  </v>
      </c>
      <c r="M15" s="17">
        <f t="shared" si="5"/>
        <v>3.9</v>
      </c>
      <c r="N15" s="11"/>
    </row>
    <row r="16" spans="1:14" ht="25.5" customHeight="1" thickBot="1">
      <c r="A16" s="193"/>
      <c r="B16" s="164"/>
      <c r="C16" s="24"/>
      <c r="D16" s="82" t="s">
        <v>56</v>
      </c>
      <c r="E16" s="83"/>
      <c r="F16" s="25"/>
      <c r="G16" s="26">
        <f>+G14-G15</f>
        <v>50881980</v>
      </c>
      <c r="H16" s="25"/>
      <c r="I16" s="26">
        <f>+I14-I15</f>
        <v>48971954</v>
      </c>
      <c r="J16" s="70" t="str">
        <f t="shared" si="3"/>
        <v>  </v>
      </c>
      <c r="K16" s="26">
        <f>G16-I16</f>
        <v>1910026</v>
      </c>
      <c r="L16" s="63" t="str">
        <f t="shared" si="4"/>
        <v>  </v>
      </c>
      <c r="M16" s="27">
        <f t="shared" si="5"/>
        <v>3.9</v>
      </c>
      <c r="N16" s="28"/>
    </row>
    <row r="17" spans="1:14" ht="25.5" customHeight="1">
      <c r="A17" s="29"/>
      <c r="B17" s="165" t="s">
        <v>8</v>
      </c>
      <c r="C17" s="165"/>
      <c r="D17" s="165"/>
      <c r="E17" s="30" t="s">
        <v>6</v>
      </c>
      <c r="F17" s="31"/>
      <c r="G17" s="32">
        <f>G36+G37</f>
        <v>984782352</v>
      </c>
      <c r="H17" s="33"/>
      <c r="I17" s="32">
        <f>I36+I37</f>
        <v>984782352</v>
      </c>
      <c r="J17" s="71" t="str">
        <f t="shared" si="3"/>
        <v>  </v>
      </c>
      <c r="K17" s="32">
        <f>K36+K37</f>
        <v>0</v>
      </c>
      <c r="L17" s="64" t="str">
        <f t="shared" si="4"/>
        <v>  </v>
      </c>
      <c r="M17" s="34">
        <f t="shared" si="5"/>
        <v>0</v>
      </c>
      <c r="N17" s="35"/>
    </row>
    <row r="18" spans="1:14" ht="25.5" customHeight="1">
      <c r="A18" s="36"/>
      <c r="B18" s="163" t="s">
        <v>32</v>
      </c>
      <c r="C18" s="37"/>
      <c r="D18" s="13" t="s">
        <v>9</v>
      </c>
      <c r="E18" s="14"/>
      <c r="F18" s="15"/>
      <c r="G18" s="16">
        <v>723985690</v>
      </c>
      <c r="H18" s="12"/>
      <c r="I18" s="16">
        <v>723985690</v>
      </c>
      <c r="J18" s="62" t="str">
        <f t="shared" si="3"/>
        <v>  </v>
      </c>
      <c r="K18" s="16">
        <f>G18-I18</f>
        <v>0</v>
      </c>
      <c r="L18" s="62" t="str">
        <f t="shared" si="4"/>
        <v>  </v>
      </c>
      <c r="M18" s="17">
        <f t="shared" si="5"/>
        <v>0</v>
      </c>
      <c r="N18" s="11"/>
    </row>
    <row r="19" spans="1:14" ht="25.5" customHeight="1">
      <c r="A19" s="38"/>
      <c r="B19" s="181"/>
      <c r="C19" s="37"/>
      <c r="D19" s="13" t="s">
        <v>10</v>
      </c>
      <c r="E19" s="14"/>
      <c r="F19" s="15"/>
      <c r="G19" s="16">
        <v>2358949</v>
      </c>
      <c r="H19" s="12"/>
      <c r="I19" s="16">
        <v>2358949</v>
      </c>
      <c r="J19" s="62" t="str">
        <f t="shared" si="3"/>
        <v>  </v>
      </c>
      <c r="K19" s="16">
        <f>G19-I19</f>
        <v>0</v>
      </c>
      <c r="L19" s="62" t="str">
        <f t="shared" si="4"/>
        <v>  </v>
      </c>
      <c r="M19" s="17">
        <f t="shared" si="5"/>
        <v>0</v>
      </c>
      <c r="N19" s="11"/>
    </row>
    <row r="20" spans="1:14" ht="25.5" customHeight="1">
      <c r="A20" s="38"/>
      <c r="B20" s="181"/>
      <c r="C20" s="37"/>
      <c r="D20" s="13" t="s">
        <v>11</v>
      </c>
      <c r="E20" s="14"/>
      <c r="F20" s="15"/>
      <c r="G20" s="16">
        <v>70199603</v>
      </c>
      <c r="H20" s="12"/>
      <c r="I20" s="16">
        <v>70199603</v>
      </c>
      <c r="J20" s="62" t="str">
        <f t="shared" si="3"/>
        <v>  </v>
      </c>
      <c r="K20" s="16">
        <f>G20-I20</f>
        <v>0</v>
      </c>
      <c r="L20" s="62" t="str">
        <f t="shared" si="4"/>
        <v>  </v>
      </c>
      <c r="M20" s="17">
        <f t="shared" si="5"/>
        <v>0</v>
      </c>
      <c r="N20" s="11"/>
    </row>
    <row r="21" spans="1:14" ht="25.5" customHeight="1">
      <c r="A21" s="38"/>
      <c r="B21" s="181"/>
      <c r="C21" s="37"/>
      <c r="D21" s="13" t="s">
        <v>33</v>
      </c>
      <c r="E21" s="14"/>
      <c r="F21" s="15"/>
      <c r="G21" s="16">
        <v>5</v>
      </c>
      <c r="H21" s="12"/>
      <c r="I21" s="16">
        <v>5</v>
      </c>
      <c r="J21" s="62" t="str">
        <f t="shared" si="3"/>
        <v>  </v>
      </c>
      <c r="K21" s="16">
        <f>G21-I21</f>
        <v>0</v>
      </c>
      <c r="L21" s="62" t="str">
        <f t="shared" si="4"/>
        <v>  </v>
      </c>
      <c r="M21" s="17">
        <f t="shared" si="5"/>
        <v>0</v>
      </c>
      <c r="N21" s="11"/>
    </row>
    <row r="22" spans="1:14" ht="25.5" customHeight="1">
      <c r="A22" s="38"/>
      <c r="B22" s="182"/>
      <c r="C22" s="12"/>
      <c r="D22" s="19" t="s">
        <v>34</v>
      </c>
      <c r="E22" s="14"/>
      <c r="F22" s="15"/>
      <c r="G22" s="16">
        <f>SUM(G18:G21)</f>
        <v>796544247</v>
      </c>
      <c r="H22" s="12"/>
      <c r="I22" s="16">
        <f>SUM(I18:I21)</f>
        <v>796544247</v>
      </c>
      <c r="J22" s="62" t="str">
        <f t="shared" si="3"/>
        <v>  </v>
      </c>
      <c r="K22" s="16">
        <f>SUM(K18:K21)</f>
        <v>0</v>
      </c>
      <c r="L22" s="62" t="str">
        <f t="shared" si="4"/>
        <v>  </v>
      </c>
      <c r="M22" s="17">
        <f t="shared" si="5"/>
        <v>0</v>
      </c>
      <c r="N22" s="11"/>
    </row>
    <row r="23" spans="1:14" ht="25.5" customHeight="1">
      <c r="A23" s="38"/>
      <c r="B23" s="12"/>
      <c r="C23" s="155" t="s">
        <v>35</v>
      </c>
      <c r="D23" s="156"/>
      <c r="E23" s="14"/>
      <c r="F23" s="15"/>
      <c r="G23" s="16">
        <v>12334299</v>
      </c>
      <c r="H23" s="12"/>
      <c r="I23" s="16">
        <v>12334299</v>
      </c>
      <c r="J23" s="62" t="str">
        <f t="shared" si="3"/>
        <v>  </v>
      </c>
      <c r="K23" s="16">
        <f aca="true" t="shared" si="6" ref="K23:K29">G23-I23</f>
        <v>0</v>
      </c>
      <c r="L23" s="62" t="str">
        <f t="shared" si="4"/>
        <v>  </v>
      </c>
      <c r="M23" s="17">
        <f t="shared" si="5"/>
        <v>0</v>
      </c>
      <c r="N23" s="11"/>
    </row>
    <row r="24" spans="1:17" ht="25.5" customHeight="1">
      <c r="A24" s="39"/>
      <c r="B24" s="12"/>
      <c r="C24" s="155" t="s">
        <v>12</v>
      </c>
      <c r="D24" s="156"/>
      <c r="E24" s="14"/>
      <c r="F24" s="15"/>
      <c r="G24" s="16">
        <v>7161191</v>
      </c>
      <c r="H24" s="12"/>
      <c r="I24" s="16">
        <v>7161191</v>
      </c>
      <c r="J24" s="62" t="str">
        <f t="shared" si="3"/>
        <v>  </v>
      </c>
      <c r="K24" s="16">
        <f t="shared" si="6"/>
        <v>0</v>
      </c>
      <c r="L24" s="62" t="str">
        <f t="shared" si="4"/>
        <v>  </v>
      </c>
      <c r="M24" s="17">
        <f t="shared" si="5"/>
        <v>0</v>
      </c>
      <c r="N24" s="11"/>
      <c r="O24" s="4"/>
      <c r="P24" s="4"/>
      <c r="Q24" s="4"/>
    </row>
    <row r="25" spans="1:17" ht="25.5" customHeight="1">
      <c r="A25" s="38"/>
      <c r="B25" s="12"/>
      <c r="C25" s="155" t="s">
        <v>13</v>
      </c>
      <c r="D25" s="156"/>
      <c r="E25" s="14"/>
      <c r="F25" s="15"/>
      <c r="G25" s="16">
        <v>7989558</v>
      </c>
      <c r="H25" s="12"/>
      <c r="I25" s="16">
        <v>7989558</v>
      </c>
      <c r="J25" s="62" t="str">
        <f t="shared" si="3"/>
        <v>  </v>
      </c>
      <c r="K25" s="16">
        <f t="shared" si="6"/>
        <v>0</v>
      </c>
      <c r="L25" s="62" t="str">
        <f t="shared" si="4"/>
        <v>  </v>
      </c>
      <c r="M25" s="17">
        <f t="shared" si="5"/>
        <v>0</v>
      </c>
      <c r="N25" s="11"/>
      <c r="O25" s="4"/>
      <c r="P25" s="4"/>
      <c r="Q25" s="4"/>
    </row>
    <row r="26" spans="1:17" ht="25.5" customHeight="1">
      <c r="A26" s="38"/>
      <c r="B26" s="12"/>
      <c r="C26" s="155" t="s">
        <v>14</v>
      </c>
      <c r="D26" s="156"/>
      <c r="E26" s="14"/>
      <c r="F26" s="15"/>
      <c r="G26" s="16">
        <v>111458622</v>
      </c>
      <c r="H26" s="12"/>
      <c r="I26" s="16">
        <v>111458622</v>
      </c>
      <c r="J26" s="62" t="str">
        <f t="shared" si="3"/>
        <v>  </v>
      </c>
      <c r="K26" s="16">
        <f t="shared" si="6"/>
        <v>0</v>
      </c>
      <c r="L26" s="62" t="str">
        <f t="shared" si="4"/>
        <v>  </v>
      </c>
      <c r="M26" s="17">
        <f t="shared" si="5"/>
        <v>0</v>
      </c>
      <c r="N26" s="11"/>
      <c r="O26" s="4"/>
      <c r="P26" s="4"/>
      <c r="Q26" s="4"/>
    </row>
    <row r="27" spans="1:14" ht="25.5" customHeight="1">
      <c r="A27" s="38"/>
      <c r="B27" s="12"/>
      <c r="C27" s="155" t="s">
        <v>15</v>
      </c>
      <c r="D27" s="156"/>
      <c r="E27" s="14"/>
      <c r="F27" s="15"/>
      <c r="G27" s="16">
        <v>47320</v>
      </c>
      <c r="H27" s="12"/>
      <c r="I27" s="16">
        <v>47320</v>
      </c>
      <c r="J27" s="62" t="str">
        <f t="shared" si="3"/>
        <v>  </v>
      </c>
      <c r="K27" s="16">
        <f t="shared" si="6"/>
        <v>0</v>
      </c>
      <c r="L27" s="62" t="str">
        <f t="shared" si="4"/>
        <v>  </v>
      </c>
      <c r="M27" s="17">
        <f t="shared" si="5"/>
        <v>0</v>
      </c>
      <c r="N27" s="11"/>
    </row>
    <row r="28" spans="1:14" ht="25.5" customHeight="1">
      <c r="A28" s="38"/>
      <c r="B28" s="12"/>
      <c r="C28" s="155" t="s">
        <v>36</v>
      </c>
      <c r="D28" s="156"/>
      <c r="E28" s="14"/>
      <c r="F28" s="15"/>
      <c r="G28" s="16">
        <v>18111407</v>
      </c>
      <c r="H28" s="12"/>
      <c r="I28" s="16">
        <v>18111407</v>
      </c>
      <c r="J28" s="62" t="str">
        <f t="shared" si="3"/>
        <v>  </v>
      </c>
      <c r="K28" s="16">
        <f t="shared" si="6"/>
        <v>0</v>
      </c>
      <c r="L28" s="62" t="str">
        <f t="shared" si="4"/>
        <v>  </v>
      </c>
      <c r="M28" s="17">
        <f t="shared" si="5"/>
        <v>0</v>
      </c>
      <c r="N28" s="11"/>
    </row>
    <row r="29" spans="1:14" ht="25.5" customHeight="1">
      <c r="A29" s="38"/>
      <c r="B29" s="12"/>
      <c r="C29" s="155" t="s">
        <v>49</v>
      </c>
      <c r="D29" s="156"/>
      <c r="E29" s="14"/>
      <c r="F29" s="15"/>
      <c r="G29" s="16">
        <v>12202486</v>
      </c>
      <c r="H29" s="12"/>
      <c r="I29" s="16">
        <v>12202486</v>
      </c>
      <c r="J29" s="62" t="str">
        <f t="shared" si="3"/>
        <v>  </v>
      </c>
      <c r="K29" s="16">
        <f t="shared" si="6"/>
        <v>0</v>
      </c>
      <c r="L29" s="62" t="str">
        <f t="shared" si="4"/>
        <v>  </v>
      </c>
      <c r="M29" s="17">
        <f t="shared" si="5"/>
        <v>0</v>
      </c>
      <c r="N29" s="40"/>
    </row>
    <row r="30" spans="1:14" ht="25.5" customHeight="1">
      <c r="A30" s="38"/>
      <c r="B30" s="12"/>
      <c r="C30" s="161" t="s">
        <v>16</v>
      </c>
      <c r="D30" s="161"/>
      <c r="E30" s="14"/>
      <c r="F30" s="15"/>
      <c r="G30" s="16">
        <f>SUM(F22:G29)</f>
        <v>965849130</v>
      </c>
      <c r="H30" s="12"/>
      <c r="I30" s="16">
        <f>SUM(H22:I29)</f>
        <v>965849130</v>
      </c>
      <c r="J30" s="62" t="str">
        <f t="shared" si="3"/>
        <v>  </v>
      </c>
      <c r="K30" s="16">
        <f>SUM(K22:K29)</f>
        <v>0</v>
      </c>
      <c r="L30" s="62" t="str">
        <f t="shared" si="4"/>
        <v>  </v>
      </c>
      <c r="M30" s="17">
        <f t="shared" si="5"/>
        <v>0</v>
      </c>
      <c r="N30" s="11"/>
    </row>
    <row r="31" spans="1:14" ht="25.5" customHeight="1">
      <c r="A31" s="38"/>
      <c r="B31" s="12"/>
      <c r="C31" s="155" t="s">
        <v>57</v>
      </c>
      <c r="D31" s="155"/>
      <c r="E31" s="14"/>
      <c r="F31" s="15"/>
      <c r="G31" s="16">
        <v>2291155</v>
      </c>
      <c r="H31" s="80"/>
      <c r="I31" s="81">
        <v>2291155</v>
      </c>
      <c r="J31" s="62" t="str">
        <f>IF(K31&lt;0,"△","  ")</f>
        <v>  </v>
      </c>
      <c r="K31" s="16">
        <f>G31-I31</f>
        <v>0</v>
      </c>
      <c r="L31" s="62" t="str">
        <f>IF(M31&lt;0,"△","  ")</f>
        <v>  </v>
      </c>
      <c r="M31" s="17">
        <f t="shared" si="5"/>
        <v>0</v>
      </c>
      <c r="N31" s="11"/>
    </row>
    <row r="32" spans="1:14" ht="25.5" customHeight="1">
      <c r="A32" s="38"/>
      <c r="B32" s="12"/>
      <c r="C32" s="155" t="s">
        <v>37</v>
      </c>
      <c r="D32" s="156"/>
      <c r="E32" s="14"/>
      <c r="F32" s="15"/>
      <c r="G32" s="16">
        <v>4631535</v>
      </c>
      <c r="H32" s="12"/>
      <c r="I32" s="16">
        <v>4631535</v>
      </c>
      <c r="J32" s="62" t="str">
        <f t="shared" si="3"/>
        <v>  </v>
      </c>
      <c r="K32" s="16">
        <f>G32-I32</f>
        <v>0</v>
      </c>
      <c r="L32" s="62" t="str">
        <f t="shared" si="4"/>
        <v>  </v>
      </c>
      <c r="M32" s="17">
        <f t="shared" si="5"/>
        <v>0</v>
      </c>
      <c r="N32" s="11"/>
    </row>
    <row r="33" spans="1:14" ht="25.5" customHeight="1">
      <c r="A33" s="38"/>
      <c r="B33" s="12"/>
      <c r="C33" s="155" t="s">
        <v>17</v>
      </c>
      <c r="D33" s="156"/>
      <c r="E33" s="14"/>
      <c r="F33" s="15"/>
      <c r="G33" s="16">
        <v>13046946</v>
      </c>
      <c r="H33" s="12"/>
      <c r="I33" s="16">
        <v>13046946</v>
      </c>
      <c r="J33" s="62" t="str">
        <f t="shared" si="3"/>
        <v>  </v>
      </c>
      <c r="K33" s="16">
        <f>G33-I33</f>
        <v>0</v>
      </c>
      <c r="L33" s="62" t="str">
        <f t="shared" si="4"/>
        <v>  </v>
      </c>
      <c r="M33" s="17">
        <f t="shared" si="5"/>
        <v>0</v>
      </c>
      <c r="N33" s="11"/>
    </row>
    <row r="34" spans="1:14" ht="25.5" customHeight="1">
      <c r="A34" s="38"/>
      <c r="B34" s="12"/>
      <c r="C34" s="155" t="s">
        <v>18</v>
      </c>
      <c r="D34" s="156"/>
      <c r="E34" s="14"/>
      <c r="F34" s="15"/>
      <c r="G34" s="16">
        <v>813350</v>
      </c>
      <c r="H34" s="12"/>
      <c r="I34" s="16">
        <v>813350</v>
      </c>
      <c r="J34" s="62" t="str">
        <f t="shared" si="3"/>
        <v>  </v>
      </c>
      <c r="K34" s="16">
        <f>G34-I34</f>
        <v>0</v>
      </c>
      <c r="L34" s="62" t="str">
        <f t="shared" si="4"/>
        <v>  </v>
      </c>
      <c r="M34" s="17">
        <f t="shared" si="5"/>
        <v>0</v>
      </c>
      <c r="N34" s="11"/>
    </row>
    <row r="35" spans="1:14" ht="25.5" customHeight="1">
      <c r="A35" s="38"/>
      <c r="B35" s="12"/>
      <c r="C35" s="155" t="s">
        <v>38</v>
      </c>
      <c r="D35" s="156"/>
      <c r="E35" s="14"/>
      <c r="F35" s="15"/>
      <c r="G35" s="16">
        <v>1602044</v>
      </c>
      <c r="H35" s="12"/>
      <c r="I35" s="16">
        <v>1602044</v>
      </c>
      <c r="J35" s="62" t="str">
        <f t="shared" si="3"/>
        <v>  </v>
      </c>
      <c r="K35" s="16">
        <f>G35-I35</f>
        <v>0</v>
      </c>
      <c r="L35" s="62" t="str">
        <f t="shared" si="4"/>
        <v>  </v>
      </c>
      <c r="M35" s="17">
        <f t="shared" si="5"/>
        <v>0</v>
      </c>
      <c r="N35" s="11"/>
    </row>
    <row r="36" spans="1:14" ht="25.5" customHeight="1">
      <c r="A36" s="38"/>
      <c r="B36" s="12"/>
      <c r="C36" s="161" t="s">
        <v>39</v>
      </c>
      <c r="D36" s="161"/>
      <c r="E36" s="14"/>
      <c r="F36" s="15"/>
      <c r="G36" s="16">
        <f>SUM(G30:G35)</f>
        <v>988234160</v>
      </c>
      <c r="H36" s="12"/>
      <c r="I36" s="16">
        <f>SUM(I30:I35)</f>
        <v>988234160</v>
      </c>
      <c r="J36" s="62" t="str">
        <f t="shared" si="3"/>
        <v>  </v>
      </c>
      <c r="K36" s="16">
        <f>SUM(K30:K35)</f>
        <v>0</v>
      </c>
      <c r="L36" s="62" t="str">
        <f t="shared" si="4"/>
        <v>  </v>
      </c>
      <c r="M36" s="17">
        <f t="shared" si="5"/>
        <v>0</v>
      </c>
      <c r="N36" s="11"/>
    </row>
    <row r="37" spans="1:14" ht="25.5" customHeight="1">
      <c r="A37" s="41"/>
      <c r="B37" s="12"/>
      <c r="C37" s="155" t="s">
        <v>62</v>
      </c>
      <c r="D37" s="156"/>
      <c r="E37" s="14"/>
      <c r="F37" s="62" t="str">
        <f>IF(G37&lt;0,"△","  ")</f>
        <v>△</v>
      </c>
      <c r="G37" s="16">
        <v>-3451808</v>
      </c>
      <c r="H37" s="62" t="str">
        <f>IF(I37&lt;0,"△","  ")</f>
        <v>△</v>
      </c>
      <c r="I37" s="16">
        <v>-3451808</v>
      </c>
      <c r="J37" s="62" t="str">
        <f>IF(K37&lt;0,"△","  ")</f>
        <v>  </v>
      </c>
      <c r="K37" s="16">
        <f>G37-I37</f>
        <v>0</v>
      </c>
      <c r="L37" s="62"/>
      <c r="M37" s="17">
        <f t="shared" si="5"/>
        <v>0</v>
      </c>
      <c r="N37" s="42"/>
    </row>
    <row r="38" spans="1:14" ht="25.5" customHeight="1">
      <c r="A38" s="43"/>
      <c r="B38" s="155" t="s">
        <v>40</v>
      </c>
      <c r="C38" s="156"/>
      <c r="D38" s="156"/>
      <c r="E38" s="14" t="s">
        <v>7</v>
      </c>
      <c r="F38" s="15"/>
      <c r="G38" s="20">
        <f>G39+G40</f>
        <v>1946875319</v>
      </c>
      <c r="H38" s="12"/>
      <c r="I38" s="20">
        <f>I39+I40</f>
        <v>1900072184</v>
      </c>
      <c r="J38" s="69" t="str">
        <f t="shared" si="3"/>
        <v>  </v>
      </c>
      <c r="K38" s="20">
        <f>K39+K40</f>
        <v>46803135</v>
      </c>
      <c r="L38" s="62" t="str">
        <f t="shared" si="4"/>
        <v>  </v>
      </c>
      <c r="M38" s="17">
        <f t="shared" si="5"/>
        <v>2.5</v>
      </c>
      <c r="N38" s="44"/>
    </row>
    <row r="39" spans="1:14" ht="25.5" customHeight="1">
      <c r="A39" s="38"/>
      <c r="B39" s="45"/>
      <c r="C39" s="155" t="s">
        <v>41</v>
      </c>
      <c r="D39" s="156"/>
      <c r="E39" s="14"/>
      <c r="F39" s="15"/>
      <c r="G39" s="16">
        <v>1631521446</v>
      </c>
      <c r="H39" s="12"/>
      <c r="I39" s="16">
        <v>1623422580</v>
      </c>
      <c r="J39" s="62" t="str">
        <f t="shared" si="3"/>
        <v>  </v>
      </c>
      <c r="K39" s="16">
        <f>G39-I39</f>
        <v>8098866</v>
      </c>
      <c r="L39" s="62" t="str">
        <f t="shared" si="4"/>
        <v>  </v>
      </c>
      <c r="M39" s="17">
        <f t="shared" si="5"/>
        <v>0.5</v>
      </c>
      <c r="N39" s="44"/>
    </row>
    <row r="40" spans="1:14" ht="25.5" customHeight="1">
      <c r="A40" s="38"/>
      <c r="B40" s="76"/>
      <c r="C40" s="179" t="s">
        <v>42</v>
      </c>
      <c r="D40" s="180"/>
      <c r="E40" s="74"/>
      <c r="F40" s="75"/>
      <c r="G40" s="46">
        <v>315353873</v>
      </c>
      <c r="H40" s="76"/>
      <c r="I40" s="46">
        <v>276649604</v>
      </c>
      <c r="J40" s="72" t="str">
        <f t="shared" si="3"/>
        <v>  </v>
      </c>
      <c r="K40" s="46">
        <f>G40-I40</f>
        <v>38704269</v>
      </c>
      <c r="L40" s="72" t="str">
        <f t="shared" si="4"/>
        <v>  </v>
      </c>
      <c r="M40" s="79">
        <f t="shared" si="5"/>
        <v>14</v>
      </c>
      <c r="N40" s="44"/>
    </row>
    <row r="41" spans="1:14" ht="25.5" customHeight="1" thickBot="1">
      <c r="A41" s="47"/>
      <c r="B41" s="175" t="s">
        <v>43</v>
      </c>
      <c r="C41" s="175"/>
      <c r="D41" s="175"/>
      <c r="E41" s="48"/>
      <c r="F41" s="25"/>
      <c r="G41" s="26">
        <f>G38-G17</f>
        <v>962092967</v>
      </c>
      <c r="H41" s="24"/>
      <c r="I41" s="26">
        <f>I38-I17</f>
        <v>915289832</v>
      </c>
      <c r="J41" s="70" t="str">
        <f t="shared" si="3"/>
        <v>  </v>
      </c>
      <c r="K41" s="26">
        <f>G41-I41</f>
        <v>46803135</v>
      </c>
      <c r="L41" s="63" t="str">
        <f t="shared" si="4"/>
        <v>  </v>
      </c>
      <c r="M41" s="27">
        <f t="shared" si="5"/>
        <v>5.1</v>
      </c>
      <c r="N41" s="28"/>
    </row>
    <row r="42" spans="1:14" ht="25.5" customHeight="1" hidden="1">
      <c r="A42" s="169"/>
      <c r="B42" s="49"/>
      <c r="C42" s="171" t="s">
        <v>44</v>
      </c>
      <c r="D42" s="172"/>
      <c r="E42" s="7"/>
      <c r="F42" s="8"/>
      <c r="G42" s="78">
        <v>966743864</v>
      </c>
      <c r="H42" s="85"/>
      <c r="I42" s="86">
        <v>920763969</v>
      </c>
      <c r="J42" s="87"/>
      <c r="K42" s="88" t="s">
        <v>53</v>
      </c>
      <c r="L42" s="65"/>
      <c r="M42" s="89" t="s">
        <v>53</v>
      </c>
      <c r="N42" s="11"/>
    </row>
    <row r="43" spans="1:14" ht="25.5" customHeight="1" hidden="1" thickBot="1">
      <c r="A43" s="170"/>
      <c r="B43" s="24"/>
      <c r="C43" s="173" t="s">
        <v>45</v>
      </c>
      <c r="D43" s="174"/>
      <c r="E43" s="48"/>
      <c r="F43" s="50" t="str">
        <f>IF(G43&lt;0,"△","  ")</f>
        <v>  </v>
      </c>
      <c r="G43" s="26">
        <v>4651294</v>
      </c>
      <c r="H43" s="24"/>
      <c r="I43" s="90">
        <v>5474137</v>
      </c>
      <c r="J43" s="91"/>
      <c r="K43" s="27" t="s">
        <v>46</v>
      </c>
      <c r="L43" s="63"/>
      <c r="M43" s="27" t="s">
        <v>53</v>
      </c>
      <c r="N43" s="28"/>
    </row>
    <row r="44" spans="1:14" ht="25.5" customHeight="1">
      <c r="A44" s="166" t="s">
        <v>47</v>
      </c>
      <c r="B44" s="33"/>
      <c r="C44" s="165" t="s">
        <v>48</v>
      </c>
      <c r="D44" s="165"/>
      <c r="E44" s="30"/>
      <c r="F44" s="51"/>
      <c r="G44" s="32">
        <f>G42</f>
        <v>966743864</v>
      </c>
      <c r="H44" s="33"/>
      <c r="I44" s="32">
        <f>I42</f>
        <v>920763969</v>
      </c>
      <c r="J44" s="71" t="str">
        <f>IF(K44&lt;0,"△","  ")</f>
        <v>  </v>
      </c>
      <c r="K44" s="32">
        <f>G44-I44</f>
        <v>45979895</v>
      </c>
      <c r="L44" s="64" t="str">
        <f>IF(M44&lt;0,"△","  ")</f>
        <v>  </v>
      </c>
      <c r="M44" s="34">
        <f t="shared" si="5"/>
        <v>5</v>
      </c>
      <c r="N44" s="35" t="s">
        <v>61</v>
      </c>
    </row>
    <row r="45" spans="1:14" ht="25.5" customHeight="1">
      <c r="A45" s="167"/>
      <c r="B45" s="12"/>
      <c r="C45" s="155" t="s">
        <v>49</v>
      </c>
      <c r="D45" s="155"/>
      <c r="E45" s="14"/>
      <c r="F45" s="52"/>
      <c r="G45" s="20">
        <v>50895732</v>
      </c>
      <c r="H45" s="12"/>
      <c r="I45" s="20">
        <v>48971954</v>
      </c>
      <c r="J45" s="69" t="str">
        <f>IF(K45&lt;0,"△","  ")</f>
        <v>  </v>
      </c>
      <c r="K45" s="20">
        <f>G45-I45</f>
        <v>1923778</v>
      </c>
      <c r="L45" s="62" t="str">
        <f>IF(M45&lt;0,"△","  ")</f>
        <v>  </v>
      </c>
      <c r="M45" s="17">
        <f t="shared" si="5"/>
        <v>3.9</v>
      </c>
      <c r="N45" s="84">
        <v>13752</v>
      </c>
    </row>
    <row r="46" spans="1:14" ht="25.5" customHeight="1" thickBot="1">
      <c r="A46" s="168"/>
      <c r="B46" s="177" t="s">
        <v>16</v>
      </c>
      <c r="C46" s="175"/>
      <c r="D46" s="175"/>
      <c r="E46" s="178"/>
      <c r="F46" s="53"/>
      <c r="G46" s="26">
        <f>G44+G45</f>
        <v>1017639596</v>
      </c>
      <c r="H46" s="24"/>
      <c r="I46" s="26">
        <f>I44+I45</f>
        <v>969735923</v>
      </c>
      <c r="J46" s="70" t="str">
        <f>IF(K46&lt;0,"△","  ")</f>
        <v>  </v>
      </c>
      <c r="K46" s="26">
        <f>K44+K45</f>
        <v>47903673</v>
      </c>
      <c r="L46" s="63" t="str">
        <f>IF(M46&lt;0,"△","  ")</f>
        <v>  </v>
      </c>
      <c r="M46" s="27">
        <f t="shared" si="5"/>
        <v>4.9</v>
      </c>
      <c r="N46" s="28"/>
    </row>
    <row r="47" spans="10:12" ht="24.75" customHeight="1" thickBot="1">
      <c r="J47" s="66"/>
      <c r="L47" s="66"/>
    </row>
    <row r="48" spans="1:14" ht="24.75" customHeight="1" thickBot="1">
      <c r="A48" s="54"/>
      <c r="B48" s="176" t="s">
        <v>50</v>
      </c>
      <c r="C48" s="176"/>
      <c r="D48" s="176"/>
      <c r="E48" s="55"/>
      <c r="F48" s="56" t="str">
        <f>IF(G48&lt;0,"△","  ")</f>
        <v>  </v>
      </c>
      <c r="G48" s="57">
        <f>G14-G46</f>
        <v>0</v>
      </c>
      <c r="H48" s="58" t="str">
        <f>IF(I48&lt;0,"△","  ")</f>
        <v>  </v>
      </c>
      <c r="I48" s="57">
        <f>I14-I46</f>
        <v>9703165</v>
      </c>
      <c r="J48" s="73"/>
      <c r="K48" s="57" t="s">
        <v>63</v>
      </c>
      <c r="L48" s="67"/>
      <c r="M48" s="59" t="s">
        <v>51</v>
      </c>
      <c r="N48" s="60"/>
    </row>
  </sheetData>
  <sheetProtection/>
  <mergeCells count="52">
    <mergeCell ref="A1:N1"/>
    <mergeCell ref="C31:D31"/>
    <mergeCell ref="C37:D37"/>
    <mergeCell ref="J3:K3"/>
    <mergeCell ref="J4:K4"/>
    <mergeCell ref="L3:M3"/>
    <mergeCell ref="L4:M4"/>
    <mergeCell ref="F3:G3"/>
    <mergeCell ref="F4:G4"/>
    <mergeCell ref="H3:I3"/>
    <mergeCell ref="B18:B22"/>
    <mergeCell ref="H4:I4"/>
    <mergeCell ref="A3:E4"/>
    <mergeCell ref="B5:B10"/>
    <mergeCell ref="A5:A16"/>
    <mergeCell ref="B11:E11"/>
    <mergeCell ref="C10:E10"/>
    <mergeCell ref="F11:G11"/>
    <mergeCell ref="C23:D23"/>
    <mergeCell ref="C27:D27"/>
    <mergeCell ref="C35:D35"/>
    <mergeCell ref="C28:D28"/>
    <mergeCell ref="C29:D29"/>
    <mergeCell ref="C25:D25"/>
    <mergeCell ref="C32:D32"/>
    <mergeCell ref="C33:D33"/>
    <mergeCell ref="C24:D24"/>
    <mergeCell ref="B48:D48"/>
    <mergeCell ref="B46:E46"/>
    <mergeCell ref="C30:D30"/>
    <mergeCell ref="B38:D38"/>
    <mergeCell ref="C39:D39"/>
    <mergeCell ref="C40:D40"/>
    <mergeCell ref="C36:D36"/>
    <mergeCell ref="A44:A46"/>
    <mergeCell ref="C44:D44"/>
    <mergeCell ref="C45:D45"/>
    <mergeCell ref="C34:D34"/>
    <mergeCell ref="A42:A43"/>
    <mergeCell ref="C42:D42"/>
    <mergeCell ref="C43:D43"/>
    <mergeCell ref="B41:D41"/>
    <mergeCell ref="N3:N4"/>
    <mergeCell ref="C26:D26"/>
    <mergeCell ref="H11:I11"/>
    <mergeCell ref="J11:K11"/>
    <mergeCell ref="L11:M11"/>
    <mergeCell ref="B12:E12"/>
    <mergeCell ref="B13:E13"/>
    <mergeCell ref="B14:D14"/>
    <mergeCell ref="B15:B16"/>
    <mergeCell ref="B17:D17"/>
  </mergeCells>
  <printOptions horizontalCentered="1"/>
  <pageMargins left="0.5905511811023623" right="0.3937007874015748" top="0.7874015748031497" bottom="0.3937007874015748" header="0.35433070866141736" footer="0.2755905511811024"/>
  <pageSetup cellComments="asDisplayed" horizontalDpi="300" verticalDpi="3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7">
      <selection activeCell="F9" sqref="F9"/>
    </sheetView>
  </sheetViews>
  <sheetFormatPr defaultColWidth="8.00390625" defaultRowHeight="13.5"/>
  <cols>
    <col min="1" max="1" width="8.75390625" style="94" customWidth="1"/>
    <col min="2" max="3" width="25.625" style="96" customWidth="1"/>
    <col min="4" max="5" width="25.625" style="94" customWidth="1"/>
    <col min="6" max="6" width="25.625" style="96" customWidth="1"/>
    <col min="7" max="7" width="5.125" style="95" customWidth="1"/>
    <col min="8" max="8" width="15.00390625" style="94" customWidth="1"/>
    <col min="9" max="16384" width="8.00390625" style="94" customWidth="1"/>
  </cols>
  <sheetData>
    <row r="1" spans="1:6" ht="20.25" customHeight="1">
      <c r="A1" s="92" t="s">
        <v>122</v>
      </c>
      <c r="B1" s="93"/>
      <c r="C1" s="93"/>
      <c r="F1" s="93"/>
    </row>
    <row r="2" spans="1:8" ht="20.25" customHeight="1">
      <c r="A2" s="93"/>
      <c r="B2" s="93"/>
      <c r="C2" s="93"/>
      <c r="D2" s="96"/>
      <c r="E2" s="96"/>
      <c r="F2" s="93"/>
      <c r="G2" s="97" t="s">
        <v>64</v>
      </c>
      <c r="H2" s="93"/>
    </row>
    <row r="3" spans="1:8" ht="20.25" customHeight="1">
      <c r="A3" s="98"/>
      <c r="B3" s="198" t="s">
        <v>65</v>
      </c>
      <c r="C3" s="200" t="s">
        <v>66</v>
      </c>
      <c r="D3" s="99" t="s">
        <v>67</v>
      </c>
      <c r="E3" s="100" t="s">
        <v>68</v>
      </c>
      <c r="F3" s="101"/>
      <c r="G3" s="102"/>
      <c r="H3" s="93"/>
    </row>
    <row r="4" spans="1:7" ht="13.5" customHeight="1">
      <c r="A4" s="103" t="s">
        <v>69</v>
      </c>
      <c r="B4" s="199"/>
      <c r="C4" s="201"/>
      <c r="D4" s="104"/>
      <c r="E4" s="104"/>
      <c r="F4" s="202" t="s">
        <v>70</v>
      </c>
      <c r="G4" s="105"/>
    </row>
    <row r="5" spans="1:8" ht="14.25" customHeight="1">
      <c r="A5" s="106"/>
      <c r="B5" s="107" t="s">
        <v>71</v>
      </c>
      <c r="C5" s="108" t="s">
        <v>6</v>
      </c>
      <c r="D5" s="109" t="s">
        <v>72</v>
      </c>
      <c r="E5" s="109" t="s">
        <v>73</v>
      </c>
      <c r="F5" s="202"/>
      <c r="G5" s="110"/>
      <c r="H5" s="93"/>
    </row>
    <row r="6" spans="1:7" ht="12" customHeight="1">
      <c r="A6" s="111"/>
      <c r="B6" s="112"/>
      <c r="C6" s="113"/>
      <c r="D6" s="113"/>
      <c r="E6" s="113"/>
      <c r="F6" s="114" t="s">
        <v>74</v>
      </c>
      <c r="G6" s="105"/>
    </row>
    <row r="7" spans="1:8" ht="22.5" customHeight="1">
      <c r="A7" s="115" t="s">
        <v>75</v>
      </c>
      <c r="B7" s="116">
        <v>21030703</v>
      </c>
      <c r="C7" s="117">
        <f aca="true" t="shared" si="0" ref="C7:C29">D7+E7</f>
        <v>26689341</v>
      </c>
      <c r="D7" s="117">
        <v>20572279</v>
      </c>
      <c r="E7" s="117">
        <v>6117062</v>
      </c>
      <c r="F7" s="118">
        <f aca="true" t="shared" si="1" ref="F7:F29">IF((C7-B7)&gt;=0,(C7-B7),0)</f>
        <v>5658638</v>
      </c>
      <c r="G7" s="119" t="s">
        <v>76</v>
      </c>
      <c r="H7" s="93"/>
    </row>
    <row r="8" spans="1:8" ht="22.5" customHeight="1">
      <c r="A8" s="120" t="s">
        <v>77</v>
      </c>
      <c r="B8" s="121">
        <v>24621982</v>
      </c>
      <c r="C8" s="122">
        <f t="shared" si="0"/>
        <v>37197964</v>
      </c>
      <c r="D8" s="123">
        <v>29934165</v>
      </c>
      <c r="E8" s="124">
        <v>7263799</v>
      </c>
      <c r="F8" s="125">
        <f t="shared" si="1"/>
        <v>12575982</v>
      </c>
      <c r="G8" s="126" t="s">
        <v>78</v>
      </c>
      <c r="H8" s="93"/>
    </row>
    <row r="9" spans="1:8" ht="22.5" customHeight="1">
      <c r="A9" s="120" t="s">
        <v>79</v>
      </c>
      <c r="B9" s="121">
        <v>57772751</v>
      </c>
      <c r="C9" s="127">
        <f t="shared" si="0"/>
        <v>53121854</v>
      </c>
      <c r="D9" s="123">
        <v>43900601</v>
      </c>
      <c r="E9" s="124">
        <v>9221253</v>
      </c>
      <c r="F9" s="128" t="s">
        <v>123</v>
      </c>
      <c r="G9" s="126" t="s">
        <v>79</v>
      </c>
      <c r="H9" s="93"/>
    </row>
    <row r="10" spans="1:8" ht="22.5" customHeight="1">
      <c r="A10" s="129" t="s">
        <v>80</v>
      </c>
      <c r="B10" s="121">
        <v>43822488</v>
      </c>
      <c r="C10" s="127">
        <f t="shared" si="0"/>
        <v>70941174</v>
      </c>
      <c r="D10" s="123">
        <v>60672156</v>
      </c>
      <c r="E10" s="124">
        <v>10269018</v>
      </c>
      <c r="F10" s="128">
        <f t="shared" si="1"/>
        <v>27118686</v>
      </c>
      <c r="G10" s="126" t="s">
        <v>81</v>
      </c>
      <c r="H10" s="93"/>
    </row>
    <row r="11" spans="1:8" ht="22.5" customHeight="1">
      <c r="A11" s="130" t="s">
        <v>82</v>
      </c>
      <c r="B11" s="121">
        <v>28005485</v>
      </c>
      <c r="C11" s="127">
        <f t="shared" si="0"/>
        <v>49166008</v>
      </c>
      <c r="D11" s="123">
        <v>42351514</v>
      </c>
      <c r="E11" s="124">
        <v>6814494</v>
      </c>
      <c r="F11" s="128">
        <f t="shared" si="1"/>
        <v>21160523</v>
      </c>
      <c r="G11" s="126" t="s">
        <v>83</v>
      </c>
      <c r="H11" s="93"/>
    </row>
    <row r="12" spans="1:8" ht="22.5" customHeight="1">
      <c r="A12" s="131" t="s">
        <v>84</v>
      </c>
      <c r="B12" s="121">
        <v>20477214</v>
      </c>
      <c r="C12" s="132">
        <f t="shared" si="0"/>
        <v>50235260</v>
      </c>
      <c r="D12" s="123">
        <v>42881954</v>
      </c>
      <c r="E12" s="124">
        <v>7353306</v>
      </c>
      <c r="F12" s="128">
        <f t="shared" si="1"/>
        <v>29758046</v>
      </c>
      <c r="G12" s="126" t="s">
        <v>85</v>
      </c>
      <c r="H12" s="93"/>
    </row>
    <row r="13" spans="1:8" ht="22.5" customHeight="1">
      <c r="A13" s="133" t="s">
        <v>86</v>
      </c>
      <c r="B13" s="121">
        <v>21246708</v>
      </c>
      <c r="C13" s="132">
        <f t="shared" si="0"/>
        <v>59092426</v>
      </c>
      <c r="D13" s="123">
        <v>50323597</v>
      </c>
      <c r="E13" s="124">
        <v>8768829</v>
      </c>
      <c r="F13" s="134">
        <f t="shared" si="1"/>
        <v>37845718</v>
      </c>
      <c r="G13" s="126" t="s">
        <v>87</v>
      </c>
      <c r="H13" s="93"/>
    </row>
    <row r="14" spans="1:8" ht="22.5" customHeight="1">
      <c r="A14" s="120" t="s">
        <v>88</v>
      </c>
      <c r="B14" s="121">
        <v>40942009</v>
      </c>
      <c r="C14" s="127">
        <f t="shared" si="0"/>
        <v>92672874</v>
      </c>
      <c r="D14" s="123">
        <v>79059384</v>
      </c>
      <c r="E14" s="124">
        <v>13613490</v>
      </c>
      <c r="F14" s="135">
        <f t="shared" si="1"/>
        <v>51730865</v>
      </c>
      <c r="G14" s="126" t="s">
        <v>89</v>
      </c>
      <c r="H14" s="93"/>
    </row>
    <row r="15" spans="1:8" ht="22.5" customHeight="1">
      <c r="A15" s="129" t="s">
        <v>90</v>
      </c>
      <c r="B15" s="121">
        <v>41136742</v>
      </c>
      <c r="C15" s="127">
        <f t="shared" si="0"/>
        <v>81684308</v>
      </c>
      <c r="D15" s="123">
        <v>69371443</v>
      </c>
      <c r="E15" s="124">
        <v>12312865</v>
      </c>
      <c r="F15" s="128">
        <f t="shared" si="1"/>
        <v>40547566</v>
      </c>
      <c r="G15" s="126" t="s">
        <v>91</v>
      </c>
      <c r="H15" s="93"/>
    </row>
    <row r="16" spans="1:8" ht="22.5" customHeight="1">
      <c r="A16" s="131" t="s">
        <v>92</v>
      </c>
      <c r="B16" s="121">
        <v>39138488</v>
      </c>
      <c r="C16" s="132">
        <f t="shared" si="0"/>
        <v>59716701</v>
      </c>
      <c r="D16" s="123">
        <v>49860803</v>
      </c>
      <c r="E16" s="124">
        <v>9855898</v>
      </c>
      <c r="F16" s="128">
        <f t="shared" si="1"/>
        <v>20578213</v>
      </c>
      <c r="G16" s="126" t="s">
        <v>93</v>
      </c>
      <c r="H16" s="93"/>
    </row>
    <row r="17" spans="1:8" ht="22.5" customHeight="1">
      <c r="A17" s="120" t="s">
        <v>94</v>
      </c>
      <c r="B17" s="121">
        <v>74923671</v>
      </c>
      <c r="C17" s="127">
        <f t="shared" si="0"/>
        <v>147572372</v>
      </c>
      <c r="D17" s="123">
        <v>124220665</v>
      </c>
      <c r="E17" s="124">
        <v>23351707</v>
      </c>
      <c r="F17" s="128">
        <f t="shared" si="1"/>
        <v>72648701</v>
      </c>
      <c r="G17" s="126" t="s">
        <v>95</v>
      </c>
      <c r="H17" s="93"/>
    </row>
    <row r="18" spans="1:8" ht="22.5" customHeight="1">
      <c r="A18" s="120" t="s">
        <v>96</v>
      </c>
      <c r="B18" s="121">
        <v>108741502</v>
      </c>
      <c r="C18" s="127">
        <f t="shared" si="0"/>
        <v>154174023</v>
      </c>
      <c r="D18" s="123">
        <v>124683220</v>
      </c>
      <c r="E18" s="124">
        <v>29490803</v>
      </c>
      <c r="F18" s="128">
        <f t="shared" si="1"/>
        <v>45432521</v>
      </c>
      <c r="G18" s="126" t="s">
        <v>97</v>
      </c>
      <c r="H18" s="93"/>
    </row>
    <row r="19" spans="1:8" ht="22.5" customHeight="1">
      <c r="A19" s="103" t="s">
        <v>98</v>
      </c>
      <c r="B19" s="121">
        <v>45079315</v>
      </c>
      <c r="C19" s="136">
        <f t="shared" si="0"/>
        <v>49167812</v>
      </c>
      <c r="D19" s="123">
        <v>42314271</v>
      </c>
      <c r="E19" s="124">
        <v>6853541</v>
      </c>
      <c r="F19" s="128">
        <f t="shared" si="1"/>
        <v>4088497</v>
      </c>
      <c r="G19" s="126" t="s">
        <v>99</v>
      </c>
      <c r="H19" s="93"/>
    </row>
    <row r="20" spans="1:8" ht="22.5" customHeight="1">
      <c r="A20" s="120" t="s">
        <v>100</v>
      </c>
      <c r="B20" s="121">
        <v>32076431</v>
      </c>
      <c r="C20" s="127">
        <f t="shared" si="0"/>
        <v>66247006</v>
      </c>
      <c r="D20" s="123">
        <v>56578448</v>
      </c>
      <c r="E20" s="124">
        <v>9668558</v>
      </c>
      <c r="F20" s="125">
        <f t="shared" si="1"/>
        <v>34170575</v>
      </c>
      <c r="G20" s="126" t="s">
        <v>78</v>
      </c>
      <c r="H20" s="93"/>
    </row>
    <row r="21" spans="1:8" ht="22.5" customHeight="1">
      <c r="A21" s="129" t="s">
        <v>101</v>
      </c>
      <c r="B21" s="121">
        <v>64495217</v>
      </c>
      <c r="C21" s="127">
        <f t="shared" si="0"/>
        <v>103481511</v>
      </c>
      <c r="D21" s="123">
        <v>86434192</v>
      </c>
      <c r="E21" s="124">
        <v>17047319</v>
      </c>
      <c r="F21" s="128">
        <f t="shared" si="1"/>
        <v>38986294</v>
      </c>
      <c r="G21" s="126" t="s">
        <v>102</v>
      </c>
      <c r="H21" s="93"/>
    </row>
    <row r="22" spans="1:8" ht="22.5" customHeight="1">
      <c r="A22" s="131" t="s">
        <v>103</v>
      </c>
      <c r="B22" s="121">
        <v>28820719</v>
      </c>
      <c r="C22" s="132">
        <f t="shared" si="0"/>
        <v>59147052</v>
      </c>
      <c r="D22" s="123">
        <v>49919890</v>
      </c>
      <c r="E22" s="124">
        <v>9227162</v>
      </c>
      <c r="F22" s="128">
        <f t="shared" si="1"/>
        <v>30326333</v>
      </c>
      <c r="G22" s="126" t="s">
        <v>104</v>
      </c>
      <c r="H22" s="93"/>
    </row>
    <row r="23" spans="1:8" ht="22.5" customHeight="1">
      <c r="A23" s="103" t="s">
        <v>105</v>
      </c>
      <c r="B23" s="121">
        <v>28311052</v>
      </c>
      <c r="C23" s="137">
        <f t="shared" si="0"/>
        <v>77735152</v>
      </c>
      <c r="D23" s="123">
        <v>66585475</v>
      </c>
      <c r="E23" s="124">
        <v>11149677</v>
      </c>
      <c r="F23" s="128">
        <f t="shared" si="1"/>
        <v>49424100</v>
      </c>
      <c r="G23" s="126" t="s">
        <v>105</v>
      </c>
      <c r="H23" s="93"/>
    </row>
    <row r="24" spans="1:8" ht="22.5" customHeight="1">
      <c r="A24" s="120" t="s">
        <v>106</v>
      </c>
      <c r="B24" s="121">
        <v>15643445</v>
      </c>
      <c r="C24" s="127">
        <f t="shared" si="0"/>
        <v>52539109</v>
      </c>
      <c r="D24" s="123">
        <v>45087920</v>
      </c>
      <c r="E24" s="124">
        <v>7451189</v>
      </c>
      <c r="F24" s="125">
        <f t="shared" si="1"/>
        <v>36895664</v>
      </c>
      <c r="G24" s="126" t="s">
        <v>107</v>
      </c>
      <c r="H24" s="93"/>
    </row>
    <row r="25" spans="1:8" ht="22.5" customHeight="1">
      <c r="A25" s="120" t="s">
        <v>108</v>
      </c>
      <c r="B25" s="121">
        <v>46400320</v>
      </c>
      <c r="C25" s="127">
        <f t="shared" si="0"/>
        <v>112798039</v>
      </c>
      <c r="D25" s="123">
        <v>95125680</v>
      </c>
      <c r="E25" s="124">
        <v>17672359</v>
      </c>
      <c r="F25" s="125">
        <f t="shared" si="1"/>
        <v>66397719</v>
      </c>
      <c r="G25" s="126" t="s">
        <v>109</v>
      </c>
      <c r="H25" s="93"/>
    </row>
    <row r="26" spans="1:8" ht="22.5" customHeight="1">
      <c r="A26" s="120" t="s">
        <v>110</v>
      </c>
      <c r="B26" s="121">
        <v>64757813</v>
      </c>
      <c r="C26" s="127">
        <f t="shared" si="0"/>
        <v>144610597</v>
      </c>
      <c r="D26" s="123">
        <v>118781289</v>
      </c>
      <c r="E26" s="124">
        <v>25829308</v>
      </c>
      <c r="F26" s="128">
        <f t="shared" si="1"/>
        <v>79852784</v>
      </c>
      <c r="G26" s="126" t="s">
        <v>111</v>
      </c>
      <c r="H26" s="93"/>
    </row>
    <row r="27" spans="1:8" ht="22.5" customHeight="1">
      <c r="A27" s="120" t="s">
        <v>112</v>
      </c>
      <c r="B27" s="121">
        <v>48551300</v>
      </c>
      <c r="C27" s="127">
        <f t="shared" si="0"/>
        <v>150638340</v>
      </c>
      <c r="D27" s="123">
        <v>126073221</v>
      </c>
      <c r="E27" s="124">
        <v>24565119</v>
      </c>
      <c r="F27" s="128">
        <f t="shared" si="1"/>
        <v>102087040</v>
      </c>
      <c r="G27" s="126" t="s">
        <v>113</v>
      </c>
      <c r="H27" s="93"/>
    </row>
    <row r="28" spans="1:8" ht="22.5" customHeight="1">
      <c r="A28" s="120" t="s">
        <v>114</v>
      </c>
      <c r="B28" s="121">
        <v>34407820</v>
      </c>
      <c r="C28" s="127">
        <f t="shared" si="0"/>
        <v>102663976</v>
      </c>
      <c r="D28" s="123">
        <v>86274235</v>
      </c>
      <c r="E28" s="124">
        <v>16389741</v>
      </c>
      <c r="F28" s="128">
        <f t="shared" si="1"/>
        <v>68256156</v>
      </c>
      <c r="G28" s="126" t="s">
        <v>115</v>
      </c>
      <c r="H28" s="93"/>
    </row>
    <row r="29" spans="1:8" ht="22.5" customHeight="1">
      <c r="A29" s="138" t="s">
        <v>116</v>
      </c>
      <c r="B29" s="139">
        <v>54379177</v>
      </c>
      <c r="C29" s="140">
        <f t="shared" si="0"/>
        <v>145582420</v>
      </c>
      <c r="D29" s="135">
        <v>120515044</v>
      </c>
      <c r="E29" s="135">
        <v>25067376</v>
      </c>
      <c r="F29" s="141">
        <f t="shared" si="1"/>
        <v>91203243</v>
      </c>
      <c r="G29" s="142" t="s">
        <v>89</v>
      </c>
      <c r="H29" s="93"/>
    </row>
    <row r="30" spans="1:8" ht="22.5" customHeight="1">
      <c r="A30" s="143" t="s">
        <v>117</v>
      </c>
      <c r="B30" s="144">
        <f>SUM(B7:B29)</f>
        <v>984782352</v>
      </c>
      <c r="C30" s="145">
        <f>SUM(C7:C29)</f>
        <v>1946875319</v>
      </c>
      <c r="D30" s="145">
        <f>SUM(D7:D29)</f>
        <v>1631521446</v>
      </c>
      <c r="E30" s="145">
        <f>SUM(E7:E29)</f>
        <v>315353873</v>
      </c>
      <c r="F30" s="145">
        <f>SUM(F7:F29)</f>
        <v>966743864</v>
      </c>
      <c r="G30" s="146" t="s">
        <v>117</v>
      </c>
      <c r="H30" s="93"/>
    </row>
    <row r="31" spans="5:6" ht="20.25" customHeight="1">
      <c r="E31" s="147" t="s">
        <v>118</v>
      </c>
      <c r="F31" s="147"/>
    </row>
    <row r="32" ht="12.75" customHeight="1">
      <c r="C32" s="148"/>
    </row>
    <row r="33" spans="1:16" ht="18" customHeight="1">
      <c r="A33" s="149" t="s">
        <v>119</v>
      </c>
      <c r="B33" s="150"/>
      <c r="C33" s="151"/>
      <c r="D33" s="151"/>
      <c r="E33" s="149"/>
      <c r="F33" s="149"/>
      <c r="G33" s="149"/>
      <c r="H33" s="149"/>
      <c r="I33" s="149"/>
      <c r="J33" s="150"/>
      <c r="K33" s="151"/>
      <c r="L33" s="151"/>
      <c r="M33" s="149"/>
      <c r="N33" s="149"/>
      <c r="O33" s="149"/>
      <c r="P33" s="149"/>
    </row>
    <row r="34" spans="2:7" ht="15.75" customHeight="1">
      <c r="B34" s="152" t="s">
        <v>120</v>
      </c>
      <c r="C34" s="203" t="s">
        <v>121</v>
      </c>
      <c r="D34" s="203"/>
      <c r="F34" s="94"/>
      <c r="G34" s="94"/>
    </row>
    <row r="35" ht="12.75" customHeight="1">
      <c r="C35" s="148"/>
    </row>
    <row r="36" ht="12.75" customHeight="1">
      <c r="C36" s="148"/>
    </row>
    <row r="37" ht="12.75" customHeight="1">
      <c r="C37" s="148"/>
    </row>
    <row r="38" ht="12.75" customHeight="1">
      <c r="C38" s="148"/>
    </row>
    <row r="39" ht="12.75" customHeight="1">
      <c r="C39" s="148"/>
    </row>
    <row r="40" ht="12.75" customHeight="1">
      <c r="C40" s="148"/>
    </row>
    <row r="41" ht="12.75" customHeight="1">
      <c r="C41" s="148"/>
    </row>
    <row r="42" ht="12.75" customHeight="1">
      <c r="C42" s="148"/>
    </row>
    <row r="43" ht="12.75" customHeight="1">
      <c r="C43" s="148"/>
    </row>
    <row r="44" ht="12.75" customHeight="1">
      <c r="C44" s="148"/>
    </row>
    <row r="45" ht="12.75" customHeight="1">
      <c r="C45" s="148"/>
    </row>
    <row r="46" ht="12.75" customHeight="1">
      <c r="C46" s="148"/>
    </row>
    <row r="47" ht="12.75" customHeight="1">
      <c r="C47" s="148"/>
    </row>
    <row r="48" ht="12.75" customHeight="1">
      <c r="C48" s="148"/>
    </row>
    <row r="49" ht="12.75" customHeight="1">
      <c r="C49" s="148"/>
    </row>
    <row r="50" ht="12.75" customHeight="1">
      <c r="C50" s="148"/>
    </row>
    <row r="51" ht="12.75" customHeight="1">
      <c r="C51" s="148"/>
    </row>
    <row r="52" ht="12.75" customHeight="1">
      <c r="C52" s="148"/>
    </row>
    <row r="53" ht="12.75" customHeight="1">
      <c r="C53" s="148"/>
    </row>
    <row r="54" ht="12.75" customHeight="1">
      <c r="C54" s="148"/>
    </row>
    <row r="55" ht="12.75" customHeight="1">
      <c r="C55" s="148"/>
    </row>
  </sheetData>
  <sheetProtection/>
  <mergeCells count="4">
    <mergeCell ref="B3:B4"/>
    <mergeCell ref="C3:C4"/>
    <mergeCell ref="F4:F5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" right="0.7" top="0.75" bottom="0.75" header="0.3" footer="0.3"/>
  <pageSetup fitToHeight="1" fitToWidth="1" orientation="landscape" paperSize="9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KUCHOKAI326</cp:lastModifiedBy>
  <cp:lastPrinted>2014-05-27T23:57:24Z</cp:lastPrinted>
  <dcterms:created xsi:type="dcterms:W3CDTF">2004-06-17T09:35:55Z</dcterms:created>
  <dcterms:modified xsi:type="dcterms:W3CDTF">2014-05-28T02:16:05Z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