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7695" windowHeight="8445" activeTab="0"/>
  </bookViews>
  <sheets>
    <sheet name="需要総括" sheetId="1" r:id="rId1"/>
    <sheet name="経常" sheetId="2" r:id="rId2"/>
    <sheet name="投資" sheetId="3" r:id="rId3"/>
  </sheets>
  <definedNames>
    <definedName name="a">'経常'!$B$1:$K$30</definedName>
    <definedName name="b">'投資'!$B$1:$J$30</definedName>
    <definedName name="_xlnm.Print_Area" localSheetId="1">'経常'!$B$2:$AD$32</definedName>
    <definedName name="_xlnm.Print_Area" localSheetId="0">'需要総括'!$B$2:$N$31</definedName>
    <definedName name="_xlnm.Print_Area" localSheetId="2">'投資'!$B$2:$N$30</definedName>
  </definedNames>
  <calcPr fullCalcOnLoad="1"/>
</workbook>
</file>

<file path=xl/sharedStrings.xml><?xml version="1.0" encoding="utf-8"?>
<sst xmlns="http://schemas.openxmlformats.org/spreadsheetml/2006/main" count="244" uniqueCount="114">
  <si>
    <t>（単位：千円）</t>
  </si>
  <si>
    <t>経常的経費</t>
  </si>
  <si>
    <t>投資的経費</t>
  </si>
  <si>
    <t>単位費用分</t>
  </si>
  <si>
    <t>区  分</t>
  </si>
  <si>
    <t>＜単位費用分＞</t>
  </si>
  <si>
    <t>＜退職手当＞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</si>
  <si>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</si>
  <si>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</si>
  <si>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</si>
  <si>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</si>
  <si>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</si>
  <si>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</si>
  <si>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</si>
  <si>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</si>
  <si>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</si>
  <si>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</si>
  <si>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</si>
  <si>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</si>
  <si>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</si>
  <si>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</si>
  <si>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</si>
  <si>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</si>
  <si>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</si>
  <si>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</si>
  <si>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</si>
  <si>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</si>
  <si>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</si>
  <si>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</si>
  <si>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</si>
  <si>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</si>
  <si>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</si>
  <si>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</si>
  <si>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</si>
  <si>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</si>
  <si>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</si>
  <si>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</si>
  <si>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</si>
  <si>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</si>
  <si>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</si>
  <si>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</si>
  <si>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</si>
  <si>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</si>
  <si>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</si>
  <si>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</si>
  <si>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</si>
  <si>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</si>
  <si>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</si>
  <si>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土木費</t>
  </si>
  <si>
    <t>経済労働費</t>
  </si>
  <si>
    <t>その他諸費</t>
  </si>
  <si>
    <t>民生費</t>
  </si>
  <si>
    <t>衛生費</t>
  </si>
  <si>
    <t>教育費</t>
  </si>
  <si>
    <t>合　　計</t>
  </si>
  <si>
    <t>経常的経費</t>
  </si>
  <si>
    <t>特例条例第１条</t>
  </si>
  <si>
    <t>減収補てん債充当分＞</t>
  </si>
  <si>
    <t>（単位：千円、％）</t>
  </si>
  <si>
    <t>前年度経費</t>
  </si>
  <si>
    <t>対前年度伸率</t>
  </si>
  <si>
    <t>経　済</t>
  </si>
  <si>
    <t>その他</t>
  </si>
  <si>
    <t>労働費</t>
  </si>
  <si>
    <t>諸　費</t>
  </si>
  <si>
    <t xml:space="preserve">差引増(△)減額 </t>
  </si>
  <si>
    <t>増(△)減率</t>
  </si>
  <si>
    <t>投資的経費</t>
  </si>
  <si>
    <t>合        計</t>
  </si>
  <si>
    <t>合　　　　　計</t>
  </si>
  <si>
    <t>計</t>
  </si>
  <si>
    <t>＜地方消費税交付金</t>
  </si>
  <si>
    <t>計</t>
  </si>
  <si>
    <t>（Ａ＋Ｄ＋Ｅ＋Ｆ）</t>
  </si>
  <si>
    <t>（Ｂ＋Ｈ）</t>
  </si>
  <si>
    <t>Ａ　</t>
  </si>
  <si>
    <t>Ｂ　</t>
  </si>
  <si>
    <t>Ａ＋Ｂ＝Ｃ　</t>
  </si>
  <si>
    <t>Ｇ</t>
  </si>
  <si>
    <t>Ｉ</t>
  </si>
  <si>
    <t>合計</t>
  </si>
  <si>
    <t>参考</t>
  </si>
  <si>
    <t>Ａ</t>
  </si>
  <si>
    <t>Ｂ</t>
  </si>
  <si>
    <t>Ｃ</t>
  </si>
  <si>
    <t>Ｄ</t>
  </si>
  <si>
    <t>Ｅ</t>
  </si>
  <si>
    <t>Ｆ</t>
  </si>
  <si>
    <t>清掃費</t>
  </si>
  <si>
    <t>議会総務費</t>
  </si>
  <si>
    <t>議会総務費</t>
  </si>
  <si>
    <t>Ｇ</t>
  </si>
  <si>
    <t>Ｈ</t>
  </si>
  <si>
    <t>議　会総務費</t>
  </si>
  <si>
    <t>Ｄ</t>
  </si>
  <si>
    <t>Ｅ</t>
  </si>
  <si>
    <t xml:space="preserve">（ Ａ ＋ Ｄ ） </t>
  </si>
  <si>
    <t>Ｉ</t>
  </si>
  <si>
    <t>（Ｈ－Ｉ）　Ｊ</t>
  </si>
  <si>
    <t>Ｊ／Ｉ</t>
  </si>
  <si>
    <t>条例第９条</t>
  </si>
  <si>
    <t>議会総務費</t>
  </si>
  <si>
    <t>衛生費</t>
  </si>
  <si>
    <t>清掃費</t>
  </si>
  <si>
    <t>条 例 附 則</t>
  </si>
  <si>
    <t>第４項</t>
  </si>
  <si>
    <t>＜財源対策経費＞</t>
  </si>
  <si>
    <t>１7年度（当初）</t>
  </si>
  <si>
    <t>（　Ｃ＋Ｄ　）</t>
  </si>
  <si>
    <t>基準財政需要額総括表</t>
  </si>
  <si>
    <t>単位費用分内訳</t>
  </si>
  <si>
    <t>投資的経費</t>
  </si>
  <si>
    <t>葛　飾</t>
  </si>
  <si>
    <t>葛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</si>
</sst>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[Red]&quot;△&quot;#,##0"/>
    <numFmt numFmtId="179" formatCode="&quot;△&quot;#,##0;\-#,##0;#,##0"/>
    <numFmt numFmtId="180" formatCode="#,##0;&quot;△&quot;#,##0"/>
    <numFmt numFmtId="181" formatCode="#,##0;&quot;@ &quot;#,##0&quot;円&quot;"/>
    <numFmt numFmtId="182" formatCode="\@#,##0&quot;円&quot;;[Red]\-#,##0"/>
    <numFmt numFmtId="183" formatCode="0.000000"/>
    <numFmt numFmtId="184" formatCode="#,##0.000"/>
    <numFmt numFmtId="185" formatCode="\@#,##0;[Red]\-#,##0"/>
    <numFmt numFmtId="186" formatCode="#,##0.0"/>
    <numFmt numFmtId="187" formatCode="#,##0.0;[Red]\-#,##0.0"/>
    <numFmt numFmtId="188" formatCode="#,##0.000;[Red]\-#,##0.000"/>
    <numFmt numFmtId="189" formatCode="0.000"/>
    <numFmt numFmtId="190" formatCode="0.0"/>
    <numFmt numFmtId="191" formatCode="0.0000"/>
    <numFmt numFmtId="192" formatCode="#,##0.0;&quot;△&quot;#,##0.0"/>
    <numFmt numFmtId="193" formatCode="#,##0;\-#,##0;#"/>
    <numFmt numFmtId="194" formatCode="#,##0.000;\-#,##0.000;#"/>
    <numFmt numFmtId="195" formatCode="#,##0.00000"/>
    <numFmt numFmtId="196" formatCode="0.00000"/>
    <numFmt numFmtId="197" formatCode="#,##0.00000_ "/>
    <numFmt numFmtId="198" formatCode="#,##0.00;&quot;△&quot;#,##0.00"/>
    <numFmt numFmtId="199" formatCode="0.0%"/>
    <numFmt numFmtId="200" formatCode="#,##0.000;&quot;△&quot;#,##0.000"/>
    <numFmt numFmtId="201" formatCode="#,##0.0000;&quot;△&quot;#,##0.0000"/>
    <numFmt numFmtId="202" formatCode="#,##0.00000;&quot;△&quot;#,##0.00000"/>
    <numFmt numFmtId="203" formatCode="#,##0.000000;&quot;△&quot;#,##0.000000"/>
    <numFmt numFmtId="204" formatCode="#,##0.0000000;&quot;△&quot;#,##0.0000000"/>
    <numFmt numFmtId="205" formatCode="#,##0.00000000;&quot;△&quot;#,##0.00000000"/>
    <numFmt numFmtId="206" formatCode="#,##0.000000000;&quot;△&quot;#,##0.000000000"/>
    <numFmt numFmtId="207" formatCode="#,##0.0000000000;&quot;△&quot;#,##0.0000000000"/>
    <numFmt numFmtId="208" formatCode="#,##0.00000000000;&quot;△&quot;#,##0.00000000000"/>
    <numFmt numFmtId="209" formatCode="#,##0.000000000000;&quot;△&quot;#,##0.000000000000"/>
    <numFmt numFmtId="210" formatCode="#,##0.0000000000000;&quot;△&quot;#,##0.0000000000000"/>
    <numFmt numFmtId="211" formatCode="#,##0.00000000000000;&quot;△&quot;#,##0.00000000000000"/>
    <numFmt numFmtId="212" formatCode="#,##0.000000000000000;&quot;△&quot;#,##0.000000000000000"/>
    <numFmt numFmtId="213" formatCode="#,##0.0000000000000000;&quot;△&quot;#,##0.0000000000000000"/>
    <numFmt numFmtId="214" formatCode="#,##0.00000000000000000;&quot;△&quot;#,##0.00000000000000000"/>
    <numFmt numFmtId="215" formatCode="#,##0.000000000000000000;&quot;△&quot;#,##0.000000000000000000"/>
    <numFmt numFmtId="216" formatCode="#,##0.0000000000000000000;&quot;△&quot;#,##0.0000000000000000000"/>
    <numFmt numFmtId="217" formatCode="0.000_);[Red]\(0.000\)"/>
    <numFmt numFmtId="218" formatCode="0.000000_);[Red]\(0.000000\)"/>
    <numFmt numFmtId="219" formatCode="0_);[Red]\(0\)"/>
    <numFmt numFmtId="220" formatCode="0.0000_);[Red]\(0.0000\)"/>
    <numFmt numFmtId="221" formatCode="0.00_);[Red]\(0.00\)"/>
    <numFmt numFmtId="222" formatCode="0.0_);[Red]\(0.0\)"/>
    <numFmt numFmtId="223" formatCode="&quot;\&quot;#,##0.000;&quot;\&quot;\-#,##0.000"/>
    <numFmt numFmtId="224" formatCode="0.0;&quot;△ &quot;0.0"/>
    <numFmt numFmtId="225" formatCode="#,##0;&quot;△ &quot;#,##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0.9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0" xfId="0" applyFont="1" applyAlignment="1">
      <alignment/>
    </xf>
    <xf numFmtId="3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indent="1"/>
    </xf>
    <xf numFmtId="0" fontId="4" fillId="0" borderId="11" xfId="0" applyFont="1" applyBorder="1" applyAlignment="1">
      <alignment horizontal="right"/>
    </xf>
    <xf numFmtId="38" fontId="4" fillId="0" borderId="12" xfId="0" applyNumberFormat="1" applyFont="1" applyBorder="1" applyAlignment="1">
      <alignment horizontal="right" vertical="center"/>
    </xf>
    <xf numFmtId="38" fontId="4" fillId="0" borderId="13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38" fontId="4" fillId="0" borderId="15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38" fontId="4" fillId="0" borderId="19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38" fontId="4" fillId="0" borderId="22" xfId="0" applyNumberFormat="1" applyFont="1" applyBorder="1" applyAlignment="1">
      <alignment horizontal="right" vertical="center"/>
    </xf>
    <xf numFmtId="38" fontId="4" fillId="0" borderId="23" xfId="0" applyNumberFormat="1" applyFont="1" applyBorder="1" applyAlignment="1">
      <alignment horizontal="right" vertical="center"/>
    </xf>
    <xf numFmtId="180" fontId="4" fillId="0" borderId="23" xfId="0" applyNumberFormat="1" applyFont="1" applyBorder="1" applyAlignment="1">
      <alignment horizontal="right" vertical="center"/>
    </xf>
    <xf numFmtId="38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92" fontId="5" fillId="0" borderId="14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192" fontId="5" fillId="0" borderId="20" xfId="0" applyNumberFormat="1" applyFont="1" applyBorder="1" applyAlignment="1">
      <alignment vertical="center"/>
    </xf>
    <xf numFmtId="192" fontId="5" fillId="0" borderId="24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4" fillId="0" borderId="28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92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192" fontId="4" fillId="0" borderId="17" xfId="0" applyNumberFormat="1" applyFont="1" applyBorder="1" applyAlignment="1">
      <alignment horizontal="right" vertical="center"/>
    </xf>
    <xf numFmtId="20" fontId="4" fillId="0" borderId="0" xfId="0" applyNumberFormat="1" applyFont="1" applyAlignment="1">
      <alignment/>
    </xf>
    <xf numFmtId="3" fontId="4" fillId="0" borderId="18" xfId="0" applyNumberFormat="1" applyFont="1" applyBorder="1" applyAlignment="1">
      <alignment horizontal="right" vertical="center"/>
    </xf>
    <xf numFmtId="192" fontId="4" fillId="0" borderId="20" xfId="0" applyNumberFormat="1" applyFont="1" applyBorder="1" applyAlignment="1">
      <alignment horizontal="right" vertical="center"/>
    </xf>
    <xf numFmtId="180" fontId="4" fillId="0" borderId="33" xfId="0" applyNumberFormat="1" applyFont="1" applyBorder="1" applyAlignment="1">
      <alignment horizontal="right" vertical="center"/>
    </xf>
    <xf numFmtId="192" fontId="4" fillId="0" borderId="2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/>
    </xf>
    <xf numFmtId="3" fontId="5" fillId="0" borderId="4" xfId="0" applyNumberFormat="1" applyFont="1" applyBorder="1" applyAlignment="1">
      <alignment horizontal="left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distributed" vertical="center"/>
    </xf>
    <xf numFmtId="3" fontId="5" fillId="0" borderId="10" xfId="0" applyNumberFormat="1" applyFont="1" applyBorder="1" applyAlignment="1">
      <alignment horizontal="distributed" vertical="center"/>
    </xf>
    <xf numFmtId="3" fontId="5" fillId="0" borderId="37" xfId="0" applyNumberFormat="1" applyFont="1" applyBorder="1" applyAlignment="1">
      <alignment horizontal="distributed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distributed" vertical="center"/>
    </xf>
    <xf numFmtId="3" fontId="5" fillId="0" borderId="38" xfId="0" applyNumberFormat="1" applyFont="1" applyBorder="1" applyAlignment="1">
      <alignment horizontal="left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44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192" fontId="5" fillId="0" borderId="32" xfId="0" applyNumberFormat="1" applyFont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192" fontId="5" fillId="0" borderId="50" xfId="0" applyNumberFormat="1" applyFont="1" applyBorder="1" applyAlignment="1">
      <alignment vertical="center"/>
    </xf>
    <xf numFmtId="192" fontId="5" fillId="0" borderId="16" xfId="0" applyNumberFormat="1" applyFont="1" applyBorder="1" applyAlignment="1">
      <alignment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192" fontId="5" fillId="0" borderId="54" xfId="0" applyNumberFormat="1" applyFont="1" applyBorder="1" applyAlignment="1">
      <alignment vertical="center"/>
    </xf>
    <xf numFmtId="192" fontId="5" fillId="0" borderId="19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192" fontId="5" fillId="0" borderId="33" xfId="0" applyNumberFormat="1" applyFont="1" applyBorder="1" applyAlignment="1">
      <alignment vertical="center"/>
    </xf>
    <xf numFmtId="192" fontId="5" fillId="0" borderId="23" xfId="0" applyNumberFormat="1" applyFont="1" applyBorder="1" applyAlignment="1">
      <alignment vertical="center"/>
    </xf>
    <xf numFmtId="3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5" fillId="0" borderId="0" xfId="0" applyFont="1" applyAlignment="1">
      <alignment/>
    </xf>
    <xf numFmtId="0" fontId="5" fillId="2" borderId="58" xfId="0" applyFont="1" applyFill="1" applyAlignment="1">
      <alignment/>
    </xf>
    <xf numFmtId="0" fontId="5" fillId="2" borderId="59" xfId="0" applyFont="1" applyFill="1" applyAlignment="1">
      <alignment/>
    </xf>
    <xf numFmtId="3" fontId="5" fillId="2" borderId="28" xfId="0" applyNumberFormat="1" applyFont="1" applyFill="1" applyBorder="1" applyAlignment="1">
      <alignment horizontal="center" vertical="center" wrapText="1"/>
    </xf>
    <xf numFmtId="3" fontId="5" fillId="2" borderId="28" xfId="0" applyNumberFormat="1" applyFont="1" applyFill="1" applyAlignment="1">
      <alignment horizontal="distributed" vertical="center"/>
    </xf>
    <xf numFmtId="0" fontId="4" fillId="2" borderId="26" xfId="0" applyFont="1" applyFill="1" applyBorder="1" applyAlignment="1">
      <alignment horizontal="center" vertical="center" wrapText="1"/>
    </xf>
    <xf numFmtId="0" fontId="5" fillId="2" borderId="26" xfId="0" applyFont="1" applyFill="1" applyAlignment="1">
      <alignment/>
    </xf>
    <xf numFmtId="3" fontId="5" fillId="2" borderId="28" xfId="0" applyNumberFormat="1" applyFont="1" applyFill="1" applyAlignment="1">
      <alignment/>
    </xf>
    <xf numFmtId="3" fontId="5" fillId="2" borderId="60" xfId="0" applyNumberFormat="1" applyFont="1" applyFill="1" applyAlignment="1">
      <alignment vertical="center"/>
    </xf>
    <xf numFmtId="3" fontId="6" fillId="0" borderId="61" xfId="0" applyNumberFormat="1" applyFont="1" applyBorder="1" applyAlignment="1">
      <alignment horizontal="center" vertical="center"/>
    </xf>
    <xf numFmtId="3" fontId="6" fillId="0" borderId="62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/>
    </xf>
    <xf numFmtId="192" fontId="5" fillId="0" borderId="16" xfId="0" applyNumberFormat="1" applyFont="1" applyBorder="1" applyAlignment="1">
      <alignment horizontal="right" vertical="center"/>
    </xf>
    <xf numFmtId="192" fontId="5" fillId="0" borderId="13" xfId="0" applyNumberFormat="1" applyFont="1" applyBorder="1" applyAlignment="1">
      <alignment horizontal="right" vertical="center"/>
    </xf>
    <xf numFmtId="192" fontId="5" fillId="0" borderId="19" xfId="0" applyNumberFormat="1" applyFont="1" applyBorder="1" applyAlignment="1">
      <alignment horizontal="right" vertical="center"/>
    </xf>
    <xf numFmtId="192" fontId="5" fillId="0" borderId="23" xfId="0" applyNumberFormat="1" applyFont="1" applyBorder="1" applyAlignment="1">
      <alignment horizontal="right" vertical="center"/>
    </xf>
    <xf numFmtId="224" fontId="4" fillId="0" borderId="17" xfId="0" applyNumberFormat="1" applyFont="1" applyBorder="1" applyAlignment="1">
      <alignment horizontal="right" vertical="center"/>
    </xf>
    <xf numFmtId="180" fontId="4" fillId="0" borderId="50" xfId="0" applyNumberFormat="1" applyFont="1" applyBorder="1" applyAlignment="1">
      <alignment horizontal="right" vertical="center"/>
    </xf>
    <xf numFmtId="180" fontId="4" fillId="0" borderId="64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5" fillId="0" borderId="30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3" fontId="5" fillId="0" borderId="29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" fontId="4" fillId="0" borderId="5" xfId="0" applyNumberFormat="1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3" fontId="4" fillId="0" borderId="6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" fontId="4" fillId="0" borderId="67" xfId="0" applyNumberFormat="1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showZeros="0" tabSelected="1" view="pageBreakPreview" zoomScale="75" zoomScaleNormal="75" zoomScaleSheetLayoutView="75" workbookViewId="0" topLeftCell="A1">
      <selection activeCell="C3" sqref="C3"/>
    </sheetView>
  </sheetViews>
  <sheetFormatPr defaultColWidth="8.00390625" defaultRowHeight="12.75" customHeight="1"/>
  <cols>
    <col min="1" max="2" width="8.00390625" style="1" customWidth="1"/>
    <col min="3" max="5" width="24.625" style="1" customWidth="1"/>
    <col min="6" max="6" width="24.625" style="1" hidden="1" customWidth="1"/>
    <col min="7" max="7" width="20.25390625" style="1" hidden="1" customWidth="1"/>
    <col min="8" max="8" width="24.625" style="1" customWidth="1"/>
    <col min="9" max="9" width="15.50390625" style="1" hidden="1" customWidth="1"/>
    <col min="10" max="10" width="15.625" style="1" hidden="1" customWidth="1"/>
    <col min="11" max="11" width="15.875" style="1" hidden="1" customWidth="1"/>
    <col min="12" max="12" width="13.75390625" style="1" hidden="1" customWidth="1"/>
    <col min="13" max="13" width="24.875" style="1" customWidth="1"/>
    <col min="14" max="14" width="3.875" style="1" customWidth="1"/>
    <col min="15" max="16" width="8.00390625" style="1" customWidth="1"/>
    <col min="17" max="17" width="18.00390625" style="1" customWidth="1"/>
    <col min="18" max="16384" width="8.00390625" style="1" customWidth="1"/>
  </cols>
  <sheetData>
    <row r="2" ht="18" customHeight="1">
      <c r="B2" s="126" t="s">
        <v>109</v>
      </c>
    </row>
    <row r="3" ht="19.5" customHeight="1">
      <c r="N3" s="8" t="s">
        <v>0</v>
      </c>
    </row>
    <row r="4" spans="2:14" ht="13.5" customHeight="1">
      <c r="B4" s="154" t="s">
        <v>4</v>
      </c>
      <c r="C4" s="10" t="s">
        <v>55</v>
      </c>
      <c r="D4" s="11" t="s">
        <v>2</v>
      </c>
      <c r="E4" s="11" t="s">
        <v>3</v>
      </c>
      <c r="F4" s="11" t="s">
        <v>100</v>
      </c>
      <c r="G4" s="11" t="s">
        <v>55</v>
      </c>
      <c r="H4" s="150" t="s">
        <v>104</v>
      </c>
      <c r="I4" s="11" t="s">
        <v>2</v>
      </c>
      <c r="J4" s="11" t="s">
        <v>1</v>
      </c>
      <c r="K4" s="11" t="s">
        <v>56</v>
      </c>
      <c r="L4" s="11" t="s">
        <v>67</v>
      </c>
      <c r="M4" s="12" t="s">
        <v>54</v>
      </c>
      <c r="N4" s="9"/>
    </row>
    <row r="5" spans="2:14" ht="13.5" customHeight="1">
      <c r="B5" s="155"/>
      <c r="C5" s="14"/>
      <c r="D5" s="15"/>
      <c r="E5" s="15" t="s">
        <v>68</v>
      </c>
      <c r="F5" s="15"/>
      <c r="G5" s="15" t="s">
        <v>69</v>
      </c>
      <c r="H5" s="151" t="s">
        <v>105</v>
      </c>
      <c r="I5" s="15"/>
      <c r="J5" s="15" t="s">
        <v>70</v>
      </c>
      <c r="K5" s="15" t="s">
        <v>71</v>
      </c>
      <c r="L5" s="15" t="s">
        <v>72</v>
      </c>
      <c r="M5" s="16"/>
      <c r="N5" s="17"/>
    </row>
    <row r="6" spans="2:14" ht="13.5" customHeight="1">
      <c r="B6" s="155"/>
      <c r="C6" s="14" t="s">
        <v>5</v>
      </c>
      <c r="D6" s="15" t="s">
        <v>5</v>
      </c>
      <c r="E6" s="18"/>
      <c r="F6" s="18" t="s">
        <v>6</v>
      </c>
      <c r="G6" s="127" t="s">
        <v>96</v>
      </c>
      <c r="H6" s="152" t="s">
        <v>106</v>
      </c>
      <c r="I6" s="18"/>
      <c r="J6" s="18" t="s">
        <v>73</v>
      </c>
      <c r="K6" s="18" t="s">
        <v>57</v>
      </c>
      <c r="L6" s="18" t="s">
        <v>74</v>
      </c>
      <c r="M6" s="19" t="s">
        <v>108</v>
      </c>
      <c r="N6" s="13"/>
    </row>
    <row r="7" spans="2:14" ht="13.5" customHeight="1">
      <c r="B7" s="156"/>
      <c r="C7" s="20" t="s">
        <v>75</v>
      </c>
      <c r="D7" s="21" t="s">
        <v>76</v>
      </c>
      <c r="E7" s="21" t="s">
        <v>77</v>
      </c>
      <c r="F7" s="21" t="s">
        <v>94</v>
      </c>
      <c r="G7" s="21" t="s">
        <v>95</v>
      </c>
      <c r="H7" s="153" t="s">
        <v>94</v>
      </c>
      <c r="I7" s="21"/>
      <c r="J7" s="21" t="s">
        <v>78</v>
      </c>
      <c r="K7" s="21" t="s">
        <v>78</v>
      </c>
      <c r="L7" s="22" t="s">
        <v>79</v>
      </c>
      <c r="M7" s="23" t="s">
        <v>95</v>
      </c>
      <c r="N7" s="17"/>
    </row>
    <row r="8" spans="2:14" ht="23.25" customHeight="1">
      <c r="B8" s="137" t="s">
        <v>7</v>
      </c>
      <c r="C8" s="24">
        <f>'経常'!K7</f>
        <v>19340616</v>
      </c>
      <c r="D8" s="25">
        <f>'投資'!J7</f>
        <v>5864347</v>
      </c>
      <c r="E8" s="25">
        <f aca="true" t="shared" si="0" ref="E8:E30">C8+D8</f>
        <v>25204963</v>
      </c>
      <c r="F8" s="25"/>
      <c r="G8" s="25">
        <f>C8+F8</f>
        <v>19340616</v>
      </c>
      <c r="H8" s="26">
        <v>-153415</v>
      </c>
      <c r="I8" s="25">
        <f>D8</f>
        <v>5864347</v>
      </c>
      <c r="J8" s="25"/>
      <c r="K8" s="26"/>
      <c r="L8" s="25">
        <f aca="true" t="shared" si="1" ref="L8:L30">D8+K8</f>
        <v>5864347</v>
      </c>
      <c r="M8" s="27">
        <f>+D8+G8+H8</f>
        <v>25051548</v>
      </c>
      <c r="N8" s="140" t="s">
        <v>8</v>
      </c>
    </row>
    <row r="9" spans="2:14" ht="23.25" customHeight="1">
      <c r="B9" s="138" t="s">
        <v>9</v>
      </c>
      <c r="C9" s="28">
        <f>'経常'!K8</f>
        <v>29382500</v>
      </c>
      <c r="D9" s="29">
        <f>'投資'!J8</f>
        <v>6121102</v>
      </c>
      <c r="E9" s="29">
        <f t="shared" si="0"/>
        <v>35503602</v>
      </c>
      <c r="F9" s="29"/>
      <c r="G9" s="29">
        <f aca="true" t="shared" si="2" ref="G9:G30">C9+F9</f>
        <v>29382500</v>
      </c>
      <c r="H9" s="30">
        <v>-216100</v>
      </c>
      <c r="I9" s="29">
        <f aca="true" t="shared" si="3" ref="I9:I30">D9</f>
        <v>6121102</v>
      </c>
      <c r="J9" s="29"/>
      <c r="K9" s="30"/>
      <c r="L9" s="29">
        <f t="shared" si="1"/>
        <v>6121102</v>
      </c>
      <c r="M9" s="31">
        <f aca="true" t="shared" si="4" ref="M9:M30">+D9+G9+H9</f>
        <v>35287502</v>
      </c>
      <c r="N9" s="141" t="s">
        <v>10</v>
      </c>
    </row>
    <row r="10" spans="2:14" ht="23.25" customHeight="1">
      <c r="B10" s="138" t="s">
        <v>11</v>
      </c>
      <c r="C10" s="28">
        <f>'経常'!K9</f>
        <v>39660703</v>
      </c>
      <c r="D10" s="29">
        <f>'投資'!J9</f>
        <v>7811019</v>
      </c>
      <c r="E10" s="29">
        <f t="shared" si="0"/>
        <v>47471722</v>
      </c>
      <c r="F10" s="29"/>
      <c r="G10" s="29">
        <f t="shared" si="2"/>
        <v>39660703</v>
      </c>
      <c r="H10" s="30">
        <v>-288947</v>
      </c>
      <c r="I10" s="29">
        <f t="shared" si="3"/>
        <v>7811019</v>
      </c>
      <c r="J10" s="29"/>
      <c r="K10" s="30"/>
      <c r="L10" s="29">
        <f t="shared" si="1"/>
        <v>7811019</v>
      </c>
      <c r="M10" s="31">
        <f t="shared" si="4"/>
        <v>47182775</v>
      </c>
      <c r="N10" s="141" t="s">
        <v>11</v>
      </c>
    </row>
    <row r="11" spans="2:14" ht="23.25" customHeight="1">
      <c r="B11" s="138" t="s">
        <v>12</v>
      </c>
      <c r="C11" s="28">
        <f>'経常'!K10</f>
        <v>57796581</v>
      </c>
      <c r="D11" s="29">
        <f>'投資'!J10</f>
        <v>9579482</v>
      </c>
      <c r="E11" s="29">
        <f t="shared" si="0"/>
        <v>67376063</v>
      </c>
      <c r="F11" s="29"/>
      <c r="G11" s="29">
        <f t="shared" si="2"/>
        <v>57796581</v>
      </c>
      <c r="H11" s="30">
        <v>-410099</v>
      </c>
      <c r="I11" s="29">
        <f t="shared" si="3"/>
        <v>9579482</v>
      </c>
      <c r="J11" s="29"/>
      <c r="K11" s="30"/>
      <c r="L11" s="29">
        <f t="shared" si="1"/>
        <v>9579482</v>
      </c>
      <c r="M11" s="31">
        <f t="shared" si="4"/>
        <v>66965964</v>
      </c>
      <c r="N11" s="141" t="s">
        <v>13</v>
      </c>
    </row>
    <row r="12" spans="2:14" ht="23.25" customHeight="1">
      <c r="B12" s="138" t="s">
        <v>14</v>
      </c>
      <c r="C12" s="28">
        <f>'経常'!K11</f>
        <v>37311474</v>
      </c>
      <c r="D12" s="29">
        <f>'投資'!J11</f>
        <v>6235322</v>
      </c>
      <c r="E12" s="29">
        <f t="shared" si="0"/>
        <v>43546796</v>
      </c>
      <c r="F12" s="29"/>
      <c r="G12" s="29">
        <f t="shared" si="2"/>
        <v>37311474</v>
      </c>
      <c r="H12" s="30">
        <v>-265057</v>
      </c>
      <c r="I12" s="29">
        <f t="shared" si="3"/>
        <v>6235322</v>
      </c>
      <c r="J12" s="29"/>
      <c r="K12" s="30"/>
      <c r="L12" s="29">
        <f t="shared" si="1"/>
        <v>6235322</v>
      </c>
      <c r="M12" s="31">
        <f t="shared" si="4"/>
        <v>43281739</v>
      </c>
      <c r="N12" s="141" t="s">
        <v>15</v>
      </c>
    </row>
    <row r="13" spans="2:14" ht="23.25" customHeight="1">
      <c r="B13" s="138" t="s">
        <v>16</v>
      </c>
      <c r="C13" s="28">
        <f>'経常'!K12</f>
        <v>41052953</v>
      </c>
      <c r="D13" s="29">
        <f>'投資'!J12</f>
        <v>6743700</v>
      </c>
      <c r="E13" s="29">
        <f t="shared" si="0"/>
        <v>47796653</v>
      </c>
      <c r="F13" s="29"/>
      <c r="G13" s="29">
        <f t="shared" si="2"/>
        <v>41052953</v>
      </c>
      <c r="H13" s="30">
        <v>-290925</v>
      </c>
      <c r="I13" s="29">
        <f t="shared" si="3"/>
        <v>6743700</v>
      </c>
      <c r="J13" s="29"/>
      <c r="K13" s="30"/>
      <c r="L13" s="29">
        <f t="shared" si="1"/>
        <v>6743700</v>
      </c>
      <c r="M13" s="31">
        <f t="shared" si="4"/>
        <v>47505728</v>
      </c>
      <c r="N13" s="141" t="s">
        <v>17</v>
      </c>
    </row>
    <row r="14" spans="2:14" ht="23.25" customHeight="1">
      <c r="B14" s="138" t="s">
        <v>18</v>
      </c>
      <c r="C14" s="28">
        <f>'経常'!K13</f>
        <v>48625129</v>
      </c>
      <c r="D14" s="29">
        <f>'投資'!J13</f>
        <v>7866004</v>
      </c>
      <c r="E14" s="29">
        <f t="shared" si="0"/>
        <v>56491133</v>
      </c>
      <c r="F14" s="29"/>
      <c r="G14" s="29">
        <f t="shared" si="2"/>
        <v>48625129</v>
      </c>
      <c r="H14" s="30">
        <v>-343845</v>
      </c>
      <c r="I14" s="29">
        <f t="shared" si="3"/>
        <v>7866004</v>
      </c>
      <c r="J14" s="29"/>
      <c r="K14" s="30"/>
      <c r="L14" s="29">
        <f t="shared" si="1"/>
        <v>7866004</v>
      </c>
      <c r="M14" s="31">
        <f t="shared" si="4"/>
        <v>56147288</v>
      </c>
      <c r="N14" s="141" t="s">
        <v>19</v>
      </c>
    </row>
    <row r="15" spans="2:14" ht="23.25" customHeight="1">
      <c r="B15" s="138" t="s">
        <v>20</v>
      </c>
      <c r="C15" s="28">
        <f>'経常'!K14</f>
        <v>74774943</v>
      </c>
      <c r="D15" s="29">
        <f>'投資'!J14</f>
        <v>13887175</v>
      </c>
      <c r="E15" s="29">
        <f t="shared" si="0"/>
        <v>88662118</v>
      </c>
      <c r="F15" s="29"/>
      <c r="G15" s="29">
        <f t="shared" si="2"/>
        <v>74774943</v>
      </c>
      <c r="H15" s="30">
        <v>-539661</v>
      </c>
      <c r="I15" s="29">
        <f t="shared" si="3"/>
        <v>13887175</v>
      </c>
      <c r="J15" s="29"/>
      <c r="K15" s="30"/>
      <c r="L15" s="29">
        <f t="shared" si="1"/>
        <v>13887175</v>
      </c>
      <c r="M15" s="31">
        <f t="shared" si="4"/>
        <v>88122457</v>
      </c>
      <c r="N15" s="141" t="s">
        <v>21</v>
      </c>
    </row>
    <row r="16" spans="2:14" ht="23.25" customHeight="1">
      <c r="B16" s="138" t="s">
        <v>22</v>
      </c>
      <c r="C16" s="28">
        <f>'経常'!K15</f>
        <v>64764594</v>
      </c>
      <c r="D16" s="29">
        <f>'投資'!J15</f>
        <v>10752202</v>
      </c>
      <c r="E16" s="29">
        <f t="shared" si="0"/>
        <v>75516796</v>
      </c>
      <c r="F16" s="29"/>
      <c r="G16" s="29">
        <f t="shared" si="2"/>
        <v>64764594</v>
      </c>
      <c r="H16" s="30">
        <v>-459649</v>
      </c>
      <c r="I16" s="29">
        <f t="shared" si="3"/>
        <v>10752202</v>
      </c>
      <c r="J16" s="29"/>
      <c r="K16" s="30"/>
      <c r="L16" s="29">
        <f t="shared" si="1"/>
        <v>10752202</v>
      </c>
      <c r="M16" s="31">
        <f t="shared" si="4"/>
        <v>75057147</v>
      </c>
      <c r="N16" s="141" t="s">
        <v>23</v>
      </c>
    </row>
    <row r="17" spans="2:14" ht="23.25" customHeight="1">
      <c r="B17" s="138" t="s">
        <v>24</v>
      </c>
      <c r="C17" s="28">
        <f>'経常'!K16</f>
        <v>47129306</v>
      </c>
      <c r="D17" s="29">
        <f>'投資'!J16</f>
        <v>8709786</v>
      </c>
      <c r="E17" s="29">
        <f t="shared" si="0"/>
        <v>55839092</v>
      </c>
      <c r="F17" s="29"/>
      <c r="G17" s="29">
        <f t="shared" si="2"/>
        <v>47129306</v>
      </c>
      <c r="H17" s="30">
        <v>-339877</v>
      </c>
      <c r="I17" s="29">
        <f t="shared" si="3"/>
        <v>8709786</v>
      </c>
      <c r="J17" s="29"/>
      <c r="K17" s="30"/>
      <c r="L17" s="29">
        <f t="shared" si="1"/>
        <v>8709786</v>
      </c>
      <c r="M17" s="31">
        <f t="shared" si="4"/>
        <v>55499215</v>
      </c>
      <c r="N17" s="141" t="s">
        <v>25</v>
      </c>
    </row>
    <row r="18" spans="2:14" ht="23.25" customHeight="1">
      <c r="B18" s="138" t="s">
        <v>26</v>
      </c>
      <c r="C18" s="28">
        <f>'経常'!K17</f>
        <v>114591987</v>
      </c>
      <c r="D18" s="29">
        <f>'投資'!J17</f>
        <v>21683047</v>
      </c>
      <c r="E18" s="29">
        <f t="shared" si="0"/>
        <v>136275034</v>
      </c>
      <c r="F18" s="29"/>
      <c r="G18" s="29">
        <f t="shared" si="2"/>
        <v>114591987</v>
      </c>
      <c r="H18" s="30">
        <v>-829467</v>
      </c>
      <c r="I18" s="29">
        <f t="shared" si="3"/>
        <v>21683047</v>
      </c>
      <c r="J18" s="29"/>
      <c r="K18" s="30"/>
      <c r="L18" s="29">
        <f t="shared" si="1"/>
        <v>21683047</v>
      </c>
      <c r="M18" s="31">
        <f t="shared" si="4"/>
        <v>135445567</v>
      </c>
      <c r="N18" s="141" t="s">
        <v>27</v>
      </c>
    </row>
    <row r="19" spans="2:14" ht="23.25" customHeight="1">
      <c r="B19" s="138" t="s">
        <v>28</v>
      </c>
      <c r="C19" s="28">
        <f>'経常'!K18</f>
        <v>116252929</v>
      </c>
      <c r="D19" s="29">
        <f>'投資'!J18</f>
        <v>26789671</v>
      </c>
      <c r="E19" s="29">
        <f t="shared" si="0"/>
        <v>143042600</v>
      </c>
      <c r="F19" s="29"/>
      <c r="G19" s="29">
        <f t="shared" si="2"/>
        <v>116252929</v>
      </c>
      <c r="H19" s="30">
        <v>-870659</v>
      </c>
      <c r="I19" s="29">
        <f t="shared" si="3"/>
        <v>26789671</v>
      </c>
      <c r="J19" s="29"/>
      <c r="K19" s="30"/>
      <c r="L19" s="29">
        <f t="shared" si="1"/>
        <v>26789671</v>
      </c>
      <c r="M19" s="31">
        <f t="shared" si="4"/>
        <v>142171941</v>
      </c>
      <c r="N19" s="141" t="s">
        <v>29</v>
      </c>
    </row>
    <row r="20" spans="2:14" ht="23.25" customHeight="1">
      <c r="B20" s="138" t="s">
        <v>30</v>
      </c>
      <c r="C20" s="28">
        <f>'経常'!K19</f>
        <v>38617559</v>
      </c>
      <c r="D20" s="29">
        <f>'投資'!J19</f>
        <v>6464255</v>
      </c>
      <c r="E20" s="29">
        <f t="shared" si="0"/>
        <v>45081814</v>
      </c>
      <c r="F20" s="29"/>
      <c r="G20" s="29">
        <f t="shared" si="2"/>
        <v>38617559</v>
      </c>
      <c r="H20" s="30">
        <v>-274400</v>
      </c>
      <c r="I20" s="29">
        <f t="shared" si="3"/>
        <v>6464255</v>
      </c>
      <c r="J20" s="29"/>
      <c r="K20" s="30"/>
      <c r="L20" s="29">
        <f t="shared" si="1"/>
        <v>6464255</v>
      </c>
      <c r="M20" s="31">
        <f t="shared" si="4"/>
        <v>44807414</v>
      </c>
      <c r="N20" s="141" t="s">
        <v>31</v>
      </c>
    </row>
    <row r="21" spans="2:14" ht="23.25" customHeight="1">
      <c r="B21" s="138" t="s">
        <v>32</v>
      </c>
      <c r="C21" s="28">
        <f>'経常'!K20</f>
        <v>53280810</v>
      </c>
      <c r="D21" s="29">
        <f>'投資'!J20</f>
        <v>9599399</v>
      </c>
      <c r="E21" s="29">
        <f t="shared" si="0"/>
        <v>62880209</v>
      </c>
      <c r="F21" s="29"/>
      <c r="G21" s="29">
        <f t="shared" si="2"/>
        <v>53280810</v>
      </c>
      <c r="H21" s="30">
        <v>-382734</v>
      </c>
      <c r="I21" s="29">
        <f t="shared" si="3"/>
        <v>9599399</v>
      </c>
      <c r="J21" s="29"/>
      <c r="K21" s="30"/>
      <c r="L21" s="29">
        <f t="shared" si="1"/>
        <v>9599399</v>
      </c>
      <c r="M21" s="31">
        <f t="shared" si="4"/>
        <v>62497475</v>
      </c>
      <c r="N21" s="141" t="s">
        <v>10</v>
      </c>
    </row>
    <row r="22" spans="2:14" ht="23.25" customHeight="1">
      <c r="B22" s="138" t="s">
        <v>33</v>
      </c>
      <c r="C22" s="28">
        <f>'経常'!K21</f>
        <v>81826969</v>
      </c>
      <c r="D22" s="29">
        <f>'投資'!J21</f>
        <v>15797799</v>
      </c>
      <c r="E22" s="29">
        <f t="shared" si="0"/>
        <v>97624768</v>
      </c>
      <c r="F22" s="29"/>
      <c r="G22" s="29">
        <f t="shared" si="2"/>
        <v>81826969</v>
      </c>
      <c r="H22" s="30">
        <v>-594214</v>
      </c>
      <c r="I22" s="29">
        <f t="shared" si="3"/>
        <v>15797799</v>
      </c>
      <c r="J22" s="29"/>
      <c r="K22" s="30"/>
      <c r="L22" s="29">
        <f t="shared" si="1"/>
        <v>15797799</v>
      </c>
      <c r="M22" s="31">
        <f t="shared" si="4"/>
        <v>97030554</v>
      </c>
      <c r="N22" s="141" t="s">
        <v>34</v>
      </c>
    </row>
    <row r="23" spans="2:14" ht="23.25" customHeight="1">
      <c r="B23" s="138" t="s">
        <v>35</v>
      </c>
      <c r="C23" s="28">
        <f>'経常'!K22</f>
        <v>47079208</v>
      </c>
      <c r="D23" s="29">
        <f>'投資'!J22</f>
        <v>8291401</v>
      </c>
      <c r="E23" s="29">
        <f t="shared" si="0"/>
        <v>55370609</v>
      </c>
      <c r="F23" s="29"/>
      <c r="G23" s="29">
        <f t="shared" si="2"/>
        <v>47079208</v>
      </c>
      <c r="H23" s="30">
        <v>-337025</v>
      </c>
      <c r="I23" s="29">
        <f t="shared" si="3"/>
        <v>8291401</v>
      </c>
      <c r="J23" s="29"/>
      <c r="K23" s="30"/>
      <c r="L23" s="29">
        <f t="shared" si="1"/>
        <v>8291401</v>
      </c>
      <c r="M23" s="31">
        <f t="shared" si="4"/>
        <v>55033584</v>
      </c>
      <c r="N23" s="141" t="s">
        <v>36</v>
      </c>
    </row>
    <row r="24" spans="2:14" ht="23.25" customHeight="1">
      <c r="B24" s="138" t="s">
        <v>37</v>
      </c>
      <c r="C24" s="28">
        <f>'経常'!K23</f>
        <v>64055178</v>
      </c>
      <c r="D24" s="29">
        <f>'投資'!J23</f>
        <v>10372184</v>
      </c>
      <c r="E24" s="29">
        <f t="shared" si="0"/>
        <v>74427362</v>
      </c>
      <c r="F24" s="29"/>
      <c r="G24" s="29">
        <f t="shared" si="2"/>
        <v>64055178</v>
      </c>
      <c r="H24" s="30">
        <v>-453018</v>
      </c>
      <c r="I24" s="29">
        <f t="shared" si="3"/>
        <v>10372184</v>
      </c>
      <c r="J24" s="29"/>
      <c r="K24" s="30"/>
      <c r="L24" s="29">
        <f t="shared" si="1"/>
        <v>10372184</v>
      </c>
      <c r="M24" s="31">
        <f t="shared" si="4"/>
        <v>73974344</v>
      </c>
      <c r="N24" s="141" t="s">
        <v>37</v>
      </c>
    </row>
    <row r="25" spans="2:14" ht="23.25" customHeight="1">
      <c r="B25" s="138" t="s">
        <v>38</v>
      </c>
      <c r="C25" s="28">
        <f>'経常'!K24</f>
        <v>42920189</v>
      </c>
      <c r="D25" s="29">
        <f>'投資'!J24</f>
        <v>6794596</v>
      </c>
      <c r="E25" s="29">
        <f t="shared" si="0"/>
        <v>49714785</v>
      </c>
      <c r="F25" s="29"/>
      <c r="G25" s="29">
        <f t="shared" si="2"/>
        <v>42920189</v>
      </c>
      <c r="H25" s="30">
        <v>-302600</v>
      </c>
      <c r="I25" s="29">
        <f t="shared" si="3"/>
        <v>6794596</v>
      </c>
      <c r="J25" s="29"/>
      <c r="K25" s="30"/>
      <c r="L25" s="29">
        <f t="shared" si="1"/>
        <v>6794596</v>
      </c>
      <c r="M25" s="31">
        <f t="shared" si="4"/>
        <v>49412185</v>
      </c>
      <c r="N25" s="141" t="s">
        <v>39</v>
      </c>
    </row>
    <row r="26" spans="2:14" ht="23.25" customHeight="1">
      <c r="B26" s="138" t="s">
        <v>40</v>
      </c>
      <c r="C26" s="28">
        <f>'経常'!K25</f>
        <v>90356736</v>
      </c>
      <c r="D26" s="29">
        <f>'投資'!J25</f>
        <v>16476163</v>
      </c>
      <c r="E26" s="29">
        <f t="shared" si="0"/>
        <v>106832899</v>
      </c>
      <c r="F26" s="29"/>
      <c r="G26" s="29">
        <f t="shared" si="2"/>
        <v>90356736</v>
      </c>
      <c r="H26" s="30">
        <v>-650261</v>
      </c>
      <c r="I26" s="29">
        <f t="shared" si="3"/>
        <v>16476163</v>
      </c>
      <c r="J26" s="29"/>
      <c r="K26" s="30"/>
      <c r="L26" s="29">
        <f t="shared" si="1"/>
        <v>16476163</v>
      </c>
      <c r="M26" s="31">
        <f t="shared" si="4"/>
        <v>106182638</v>
      </c>
      <c r="N26" s="141" t="s">
        <v>41</v>
      </c>
    </row>
    <row r="27" spans="2:14" ht="23.25" customHeight="1">
      <c r="B27" s="138" t="s">
        <v>42</v>
      </c>
      <c r="C27" s="28">
        <f>'経常'!K26</f>
        <v>112722381</v>
      </c>
      <c r="D27" s="29">
        <f>'投資'!J26</f>
        <v>25351940</v>
      </c>
      <c r="E27" s="29">
        <f t="shared" si="0"/>
        <v>138074321</v>
      </c>
      <c r="F27" s="29"/>
      <c r="G27" s="29">
        <f t="shared" si="2"/>
        <v>112722381</v>
      </c>
      <c r="H27" s="30">
        <v>-840419</v>
      </c>
      <c r="I27" s="29">
        <f t="shared" si="3"/>
        <v>25351940</v>
      </c>
      <c r="J27" s="29"/>
      <c r="K27" s="30"/>
      <c r="L27" s="29">
        <f t="shared" si="1"/>
        <v>25351940</v>
      </c>
      <c r="M27" s="31">
        <f t="shared" si="4"/>
        <v>137233902</v>
      </c>
      <c r="N27" s="141" t="s">
        <v>43</v>
      </c>
    </row>
    <row r="28" spans="2:14" ht="23.25" customHeight="1">
      <c r="B28" s="138" t="s">
        <v>44</v>
      </c>
      <c r="C28" s="28">
        <f>'経常'!K27</f>
        <v>121464088</v>
      </c>
      <c r="D28" s="29">
        <f>'投資'!J27</f>
        <v>23008062</v>
      </c>
      <c r="E28" s="29">
        <f t="shared" si="0"/>
        <v>144472150</v>
      </c>
      <c r="F28" s="29"/>
      <c r="G28" s="29">
        <f t="shared" si="2"/>
        <v>121464088</v>
      </c>
      <c r="H28" s="30">
        <v>-879361</v>
      </c>
      <c r="I28" s="29">
        <f t="shared" si="3"/>
        <v>23008062</v>
      </c>
      <c r="J28" s="29"/>
      <c r="K28" s="30"/>
      <c r="L28" s="29">
        <f t="shared" si="1"/>
        <v>23008062</v>
      </c>
      <c r="M28" s="31">
        <f t="shared" si="4"/>
        <v>143592789</v>
      </c>
      <c r="N28" s="141" t="s">
        <v>45</v>
      </c>
    </row>
    <row r="29" spans="2:14" ht="23.25" customHeight="1">
      <c r="B29" s="138" t="s">
        <v>112</v>
      </c>
      <c r="C29" s="28">
        <f>'経常'!K28</f>
        <v>83018856</v>
      </c>
      <c r="D29" s="29">
        <f>'投資'!J28</f>
        <v>16211353</v>
      </c>
      <c r="E29" s="29">
        <f t="shared" si="0"/>
        <v>99230209</v>
      </c>
      <c r="F29" s="29"/>
      <c r="G29" s="29">
        <f t="shared" si="2"/>
        <v>83018856</v>
      </c>
      <c r="H29" s="30">
        <v>-603986</v>
      </c>
      <c r="I29" s="29">
        <f t="shared" si="3"/>
        <v>16211353</v>
      </c>
      <c r="J29" s="29"/>
      <c r="K29" s="30"/>
      <c r="L29" s="29">
        <f t="shared" si="1"/>
        <v>16211353</v>
      </c>
      <c r="M29" s="31">
        <f t="shared" si="4"/>
        <v>98626223</v>
      </c>
      <c r="N29" s="141" t="s">
        <v>113</v>
      </c>
    </row>
    <row r="30" spans="2:14" ht="23.25" customHeight="1">
      <c r="B30" s="139" t="s">
        <v>46</v>
      </c>
      <c r="C30" s="32">
        <f>'経常'!K29</f>
        <v>115857401</v>
      </c>
      <c r="D30" s="33">
        <f>'投資'!J29</f>
        <v>22661185</v>
      </c>
      <c r="E30" s="33">
        <f t="shared" si="0"/>
        <v>138518586</v>
      </c>
      <c r="F30" s="33"/>
      <c r="G30" s="33">
        <f t="shared" si="2"/>
        <v>115857401</v>
      </c>
      <c r="H30" s="34">
        <v>-843123</v>
      </c>
      <c r="I30" s="33">
        <f t="shared" si="3"/>
        <v>22661185</v>
      </c>
      <c r="J30" s="33"/>
      <c r="K30" s="34"/>
      <c r="L30" s="33">
        <f t="shared" si="1"/>
        <v>22661185</v>
      </c>
      <c r="M30" s="35">
        <f t="shared" si="4"/>
        <v>137675463</v>
      </c>
      <c r="N30" s="142" t="s">
        <v>21</v>
      </c>
    </row>
    <row r="31" spans="2:14" ht="23.25" customHeight="1">
      <c r="B31" s="36" t="s">
        <v>47</v>
      </c>
      <c r="C31" s="37">
        <f aca="true" t="shared" si="5" ref="C31:M31">SUM(C8:C30)</f>
        <v>1541883090</v>
      </c>
      <c r="D31" s="38">
        <f t="shared" si="5"/>
        <v>293071194</v>
      </c>
      <c r="E31" s="38">
        <f t="shared" si="5"/>
        <v>1834954284</v>
      </c>
      <c r="F31" s="38">
        <f t="shared" si="5"/>
        <v>0</v>
      </c>
      <c r="G31" s="38">
        <f>SUM(G8:G30)</f>
        <v>1541883090</v>
      </c>
      <c r="H31" s="39">
        <f t="shared" si="5"/>
        <v>-11168842</v>
      </c>
      <c r="I31" s="38">
        <f>SUM(I8:I30)</f>
        <v>293071194</v>
      </c>
      <c r="J31" s="38">
        <f>SUM(J8:J30)</f>
        <v>0</v>
      </c>
      <c r="K31" s="39">
        <f>SUM(K8:K30)</f>
        <v>0</v>
      </c>
      <c r="L31" s="38">
        <f>SUM(L8:L30)</f>
        <v>293071194</v>
      </c>
      <c r="M31" s="40">
        <f t="shared" si="5"/>
        <v>1823785442</v>
      </c>
      <c r="N31" s="41" t="s">
        <v>47</v>
      </c>
    </row>
    <row r="32" ht="12.75" customHeight="1">
      <c r="C32" s="2"/>
    </row>
    <row r="33" ht="12.75" customHeight="1">
      <c r="C33" s="2"/>
    </row>
  </sheetData>
  <mergeCells count="1">
    <mergeCell ref="B4:B7"/>
  </mergeCells>
  <printOptions/>
  <pageMargins left="0.75" right="0.75" top="1" bottom="1" header="0.512" footer="0.512"/>
  <pageSetup firstPageNumber="10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H35"/>
  <sheetViews>
    <sheetView zoomScaleSheetLayoutView="100" workbookViewId="0" topLeftCell="A1">
      <selection activeCell="A1" sqref="A1"/>
    </sheetView>
  </sheetViews>
  <sheetFormatPr defaultColWidth="8.00390625" defaultRowHeight="12.75" customHeight="1"/>
  <cols>
    <col min="1" max="1" width="8.00390625" style="1" customWidth="1"/>
    <col min="2" max="2" width="6.75390625" style="1" customWidth="1"/>
    <col min="3" max="4" width="12.25390625" style="1" customWidth="1"/>
    <col min="5" max="5" width="11.75390625" style="1" customWidth="1"/>
    <col min="6" max="6" width="11.50390625" style="1" customWidth="1"/>
    <col min="7" max="7" width="11.25390625" style="1" customWidth="1"/>
    <col min="8" max="8" width="10.875" style="1" customWidth="1"/>
    <col min="9" max="9" width="11.50390625" style="1" customWidth="1"/>
    <col min="10" max="10" width="12.25390625" style="1" customWidth="1"/>
    <col min="11" max="11" width="13.125" style="1" customWidth="1"/>
    <col min="12" max="12" width="10.25390625" style="1" hidden="1" customWidth="1"/>
    <col min="13" max="13" width="11.25390625" style="1" hidden="1" customWidth="1"/>
    <col min="14" max="17" width="10.25390625" style="1" hidden="1" customWidth="1"/>
    <col min="18" max="19" width="11.25390625" style="1" hidden="1" customWidth="1"/>
    <col min="20" max="20" width="12.50390625" style="1" hidden="1" customWidth="1"/>
    <col min="21" max="21" width="6.50390625" style="1" customWidth="1"/>
    <col min="22" max="22" width="7.00390625" style="1" customWidth="1"/>
    <col min="23" max="24" width="6.75390625" style="1" customWidth="1"/>
    <col min="25" max="26" width="7.00390625" style="1" customWidth="1"/>
    <col min="27" max="27" width="6.75390625" style="1" customWidth="1"/>
    <col min="28" max="28" width="6.50390625" style="1" customWidth="1"/>
    <col min="29" max="29" width="6.25390625" style="1" customWidth="1"/>
    <col min="30" max="30" width="4.125" style="1" customWidth="1"/>
    <col min="31" max="16384" width="8.00390625" style="1" customWidth="1"/>
  </cols>
  <sheetData>
    <row r="2" spans="2:11" ht="19.5" customHeight="1">
      <c r="B2" s="125" t="s">
        <v>110</v>
      </c>
      <c r="D2" s="3"/>
      <c r="E2" s="3"/>
      <c r="F2" s="3"/>
      <c r="G2" s="3"/>
      <c r="H2" s="3"/>
      <c r="I2" s="3"/>
      <c r="K2" s="3"/>
    </row>
    <row r="3" spans="2:30" ht="19.5" customHeight="1" thickBot="1">
      <c r="B3" s="64" t="s">
        <v>55</v>
      </c>
      <c r="C3" s="4"/>
      <c r="D3" s="81"/>
      <c r="E3" s="81"/>
      <c r="F3" s="81"/>
      <c r="G3" s="81"/>
      <c r="H3" s="81"/>
      <c r="I3" s="81"/>
      <c r="J3" s="4"/>
      <c r="K3" s="81"/>
      <c r="AD3" s="8" t="s">
        <v>58</v>
      </c>
    </row>
    <row r="4" spans="2:30" ht="15" customHeight="1">
      <c r="B4" s="82"/>
      <c r="C4" s="83"/>
      <c r="D4" s="84"/>
      <c r="E4" s="84"/>
      <c r="F4" s="84"/>
      <c r="G4" s="84"/>
      <c r="H4" s="84"/>
      <c r="I4" s="84"/>
      <c r="J4" s="84"/>
      <c r="K4" s="85"/>
      <c r="L4" s="129"/>
      <c r="M4" s="130"/>
      <c r="N4" s="130"/>
      <c r="O4" s="130" t="s">
        <v>59</v>
      </c>
      <c r="P4" s="130"/>
      <c r="Q4" s="130"/>
      <c r="R4" s="130"/>
      <c r="S4" s="130"/>
      <c r="T4" s="130"/>
      <c r="U4" s="5"/>
      <c r="V4" s="6"/>
      <c r="W4" s="159" t="s">
        <v>60</v>
      </c>
      <c r="X4" s="159"/>
      <c r="Y4" s="159"/>
      <c r="Z4" s="159"/>
      <c r="AA4" s="159"/>
      <c r="AB4" s="6"/>
      <c r="AC4" s="7"/>
      <c r="AD4" s="86"/>
    </row>
    <row r="5" spans="2:30" ht="15" customHeight="1">
      <c r="B5" s="87" t="s">
        <v>4</v>
      </c>
      <c r="C5" s="88" t="s">
        <v>89</v>
      </c>
      <c r="D5" s="89" t="s">
        <v>51</v>
      </c>
      <c r="E5" s="89" t="s">
        <v>52</v>
      </c>
      <c r="F5" s="89" t="s">
        <v>88</v>
      </c>
      <c r="G5" s="89" t="s">
        <v>49</v>
      </c>
      <c r="H5" s="89" t="s">
        <v>48</v>
      </c>
      <c r="I5" s="89" t="s">
        <v>53</v>
      </c>
      <c r="J5" s="89" t="s">
        <v>50</v>
      </c>
      <c r="K5" s="90" t="s">
        <v>47</v>
      </c>
      <c r="L5" s="131" t="s">
        <v>101</v>
      </c>
      <c r="M5" s="132" t="s">
        <v>51</v>
      </c>
      <c r="N5" s="132" t="s">
        <v>102</v>
      </c>
      <c r="O5" s="132" t="s">
        <v>103</v>
      </c>
      <c r="P5" s="132" t="s">
        <v>49</v>
      </c>
      <c r="Q5" s="132" t="s">
        <v>48</v>
      </c>
      <c r="R5" s="132" t="s">
        <v>53</v>
      </c>
      <c r="S5" s="132" t="s">
        <v>50</v>
      </c>
      <c r="T5" s="132" t="s">
        <v>47</v>
      </c>
      <c r="U5" s="160" t="s">
        <v>93</v>
      </c>
      <c r="V5" s="162" t="s">
        <v>51</v>
      </c>
      <c r="W5" s="162" t="s">
        <v>52</v>
      </c>
      <c r="X5" s="162" t="s">
        <v>88</v>
      </c>
      <c r="Y5" s="91" t="s">
        <v>61</v>
      </c>
      <c r="Z5" s="162" t="s">
        <v>48</v>
      </c>
      <c r="AA5" s="162" t="s">
        <v>53</v>
      </c>
      <c r="AB5" s="91" t="s">
        <v>62</v>
      </c>
      <c r="AC5" s="157" t="s">
        <v>47</v>
      </c>
      <c r="AD5" s="92"/>
    </row>
    <row r="6" spans="2:30" ht="15" customHeight="1">
      <c r="B6" s="93"/>
      <c r="C6" s="94"/>
      <c r="D6" s="95"/>
      <c r="E6" s="95"/>
      <c r="F6" s="95"/>
      <c r="G6" s="95"/>
      <c r="H6" s="95"/>
      <c r="I6" s="95"/>
      <c r="J6" s="95"/>
      <c r="K6" s="96"/>
      <c r="L6" s="133"/>
      <c r="M6" s="134"/>
      <c r="N6" s="134"/>
      <c r="O6" s="134"/>
      <c r="P6" s="134"/>
      <c r="Q6" s="134"/>
      <c r="R6" s="134"/>
      <c r="S6" s="134"/>
      <c r="T6" s="134"/>
      <c r="U6" s="161"/>
      <c r="V6" s="163"/>
      <c r="W6" s="163"/>
      <c r="X6" s="163"/>
      <c r="Y6" s="97" t="s">
        <v>63</v>
      </c>
      <c r="Z6" s="163"/>
      <c r="AA6" s="163"/>
      <c r="AB6" s="47" t="s">
        <v>64</v>
      </c>
      <c r="AC6" s="158"/>
      <c r="AD6" s="98"/>
    </row>
    <row r="7" spans="2:30" ht="23.25" customHeight="1">
      <c r="B7" s="99" t="s">
        <v>7</v>
      </c>
      <c r="C7" s="100">
        <v>4795320</v>
      </c>
      <c r="D7" s="101">
        <v>4053538</v>
      </c>
      <c r="E7" s="101">
        <v>1123878</v>
      </c>
      <c r="F7" s="101">
        <v>1617548</v>
      </c>
      <c r="G7" s="101">
        <v>612290</v>
      </c>
      <c r="H7" s="101">
        <v>1565174</v>
      </c>
      <c r="I7" s="101">
        <v>2997154</v>
      </c>
      <c r="J7" s="101">
        <v>2575714</v>
      </c>
      <c r="K7" s="102">
        <f aca="true" t="shared" si="0" ref="K7:K29">SUM(C7:J7)</f>
        <v>19340616</v>
      </c>
      <c r="L7" s="135">
        <v>3728169</v>
      </c>
      <c r="M7" s="135">
        <v>3752259</v>
      </c>
      <c r="N7" s="135">
        <v>1057829</v>
      </c>
      <c r="O7" s="135">
        <v>1290662</v>
      </c>
      <c r="P7" s="135">
        <v>621719</v>
      </c>
      <c r="Q7" s="135">
        <v>1606911</v>
      </c>
      <c r="R7" s="135">
        <v>2953159</v>
      </c>
      <c r="S7" s="135">
        <v>2333196</v>
      </c>
      <c r="T7" s="135">
        <f aca="true" t="shared" si="1" ref="T7:T29">SUM(L7:S7)</f>
        <v>17343904</v>
      </c>
      <c r="U7" s="103">
        <f aca="true" t="shared" si="2" ref="U7:AC7">ROUND((C7-L7)/L7*100,1)</f>
        <v>28.6</v>
      </c>
      <c r="V7" s="104">
        <f t="shared" si="2"/>
        <v>8</v>
      </c>
      <c r="W7" s="104">
        <f t="shared" si="2"/>
        <v>6.2</v>
      </c>
      <c r="X7" s="144">
        <f t="shared" si="2"/>
        <v>25.3</v>
      </c>
      <c r="Y7" s="104">
        <f t="shared" si="2"/>
        <v>-1.5</v>
      </c>
      <c r="Z7" s="104">
        <f t="shared" si="2"/>
        <v>-2.6</v>
      </c>
      <c r="AA7" s="104">
        <f t="shared" si="2"/>
        <v>1.5</v>
      </c>
      <c r="AB7" s="104">
        <f t="shared" si="2"/>
        <v>10.4</v>
      </c>
      <c r="AC7" s="51">
        <f t="shared" si="2"/>
        <v>11.5</v>
      </c>
      <c r="AD7" s="105" t="s">
        <v>8</v>
      </c>
    </row>
    <row r="8" spans="2:30" ht="23.25" customHeight="1">
      <c r="B8" s="106" t="s">
        <v>9</v>
      </c>
      <c r="C8" s="107">
        <v>5508751</v>
      </c>
      <c r="D8" s="108">
        <v>7713647</v>
      </c>
      <c r="E8" s="108">
        <v>1474926</v>
      </c>
      <c r="F8" s="108">
        <v>2545522</v>
      </c>
      <c r="G8" s="108">
        <v>806859</v>
      </c>
      <c r="H8" s="108">
        <v>1983206</v>
      </c>
      <c r="I8" s="108">
        <v>4691290</v>
      </c>
      <c r="J8" s="108">
        <v>4658299</v>
      </c>
      <c r="K8" s="109">
        <f t="shared" si="0"/>
        <v>29382500</v>
      </c>
      <c r="L8" s="135">
        <v>4210766</v>
      </c>
      <c r="M8" s="135">
        <v>7069726</v>
      </c>
      <c r="N8" s="135">
        <v>1334208</v>
      </c>
      <c r="O8" s="135">
        <v>1888346</v>
      </c>
      <c r="P8" s="135">
        <v>829190</v>
      </c>
      <c r="Q8" s="135">
        <v>2003078</v>
      </c>
      <c r="R8" s="135">
        <v>4583820</v>
      </c>
      <c r="S8" s="135">
        <v>4563667</v>
      </c>
      <c r="T8" s="135">
        <f t="shared" si="1"/>
        <v>26482801</v>
      </c>
      <c r="U8" s="110">
        <f aca="true" t="shared" si="3" ref="U8:U29">ROUND((C8-L8)/L8*100,1)</f>
        <v>30.8</v>
      </c>
      <c r="V8" s="111">
        <f aca="true" t="shared" si="4" ref="V8:V29">ROUND((D8-M8)/M8*100,1)</f>
        <v>9.1</v>
      </c>
      <c r="W8" s="111">
        <f aca="true" t="shared" si="5" ref="W8:W29">ROUND((E8-N8)/N8*100,1)</f>
        <v>10.5</v>
      </c>
      <c r="X8" s="143">
        <f aca="true" t="shared" si="6" ref="X8:X29">ROUND((F8-O8)/O8*100,1)</f>
        <v>34.8</v>
      </c>
      <c r="Y8" s="111">
        <f aca="true" t="shared" si="7" ref="Y8:Y30">ROUND((G8-P8)/P8*100,1)</f>
        <v>-2.7</v>
      </c>
      <c r="Z8" s="111">
        <f aca="true" t="shared" si="8" ref="Z8:Z30">ROUND((H8-Q8)/Q8*100,1)</f>
        <v>-1</v>
      </c>
      <c r="AA8" s="111">
        <f aca="true" t="shared" si="9" ref="AA8:AA30">ROUND((I8-R8)/R8*100,1)</f>
        <v>2.3</v>
      </c>
      <c r="AB8" s="111">
        <f aca="true" t="shared" si="10" ref="AB8:AB30">ROUND((J8-S8)/S8*100,1)</f>
        <v>2.1</v>
      </c>
      <c r="AC8" s="52">
        <f aca="true" t="shared" si="11" ref="AC8:AC30">ROUND((K8-T8)/T8*100,1)</f>
        <v>10.9</v>
      </c>
      <c r="AD8" s="106" t="s">
        <v>10</v>
      </c>
    </row>
    <row r="9" spans="2:60" ht="23.25" customHeight="1">
      <c r="B9" s="106" t="s">
        <v>11</v>
      </c>
      <c r="C9" s="107">
        <v>6835689</v>
      </c>
      <c r="D9" s="108">
        <v>12271452</v>
      </c>
      <c r="E9" s="108">
        <v>2049290</v>
      </c>
      <c r="F9" s="108">
        <v>3697810</v>
      </c>
      <c r="G9" s="108">
        <v>772207</v>
      </c>
      <c r="H9" s="108">
        <v>2273818</v>
      </c>
      <c r="I9" s="108">
        <v>5863841</v>
      </c>
      <c r="J9" s="108">
        <v>5896596</v>
      </c>
      <c r="K9" s="109">
        <f t="shared" si="0"/>
        <v>39660703</v>
      </c>
      <c r="L9" s="135">
        <v>5156566</v>
      </c>
      <c r="M9" s="135">
        <v>11447508</v>
      </c>
      <c r="N9" s="135">
        <v>1796640</v>
      </c>
      <c r="O9" s="135">
        <v>2943489</v>
      </c>
      <c r="P9" s="135">
        <v>776828</v>
      </c>
      <c r="Q9" s="135">
        <v>2287679</v>
      </c>
      <c r="R9" s="135">
        <v>5749544</v>
      </c>
      <c r="S9" s="135">
        <v>7791518</v>
      </c>
      <c r="T9" s="135">
        <f t="shared" si="1"/>
        <v>37949772</v>
      </c>
      <c r="U9" s="110">
        <f t="shared" si="3"/>
        <v>32.6</v>
      </c>
      <c r="V9" s="111">
        <f t="shared" si="4"/>
        <v>7.2</v>
      </c>
      <c r="W9" s="111">
        <f t="shared" si="5"/>
        <v>14.1</v>
      </c>
      <c r="X9" s="143">
        <f t="shared" si="6"/>
        <v>25.6</v>
      </c>
      <c r="Y9" s="111">
        <f t="shared" si="7"/>
        <v>-0.6</v>
      </c>
      <c r="Z9" s="111">
        <f t="shared" si="8"/>
        <v>-0.6</v>
      </c>
      <c r="AA9" s="111">
        <f t="shared" si="9"/>
        <v>2</v>
      </c>
      <c r="AB9" s="111">
        <f t="shared" si="10"/>
        <v>-24.3</v>
      </c>
      <c r="AC9" s="52">
        <f t="shared" si="11"/>
        <v>4.5</v>
      </c>
      <c r="AD9" s="106" t="s">
        <v>11</v>
      </c>
      <c r="BH9" s="76"/>
    </row>
    <row r="10" spans="2:30" ht="23.25" customHeight="1">
      <c r="B10" s="106" t="s">
        <v>12</v>
      </c>
      <c r="C10" s="107">
        <v>8532518</v>
      </c>
      <c r="D10" s="108">
        <v>21737110</v>
      </c>
      <c r="E10" s="108">
        <v>2602928</v>
      </c>
      <c r="F10" s="108">
        <v>6216741</v>
      </c>
      <c r="G10" s="108">
        <v>712666</v>
      </c>
      <c r="H10" s="108">
        <v>2478654</v>
      </c>
      <c r="I10" s="108">
        <v>7982685</v>
      </c>
      <c r="J10" s="108">
        <v>7533279</v>
      </c>
      <c r="K10" s="109">
        <f t="shared" si="0"/>
        <v>57796581</v>
      </c>
      <c r="L10" s="135">
        <v>6245975</v>
      </c>
      <c r="M10" s="135">
        <v>20084077</v>
      </c>
      <c r="N10" s="135">
        <v>2279685</v>
      </c>
      <c r="O10" s="135">
        <v>5365409</v>
      </c>
      <c r="P10" s="135">
        <v>736418</v>
      </c>
      <c r="Q10" s="135">
        <v>2575547</v>
      </c>
      <c r="R10" s="135">
        <v>7920636</v>
      </c>
      <c r="S10" s="135">
        <v>7290357</v>
      </c>
      <c r="T10" s="135">
        <f t="shared" si="1"/>
        <v>52498104</v>
      </c>
      <c r="U10" s="110">
        <f t="shared" si="3"/>
        <v>36.6</v>
      </c>
      <c r="V10" s="111">
        <f t="shared" si="4"/>
        <v>8.2</v>
      </c>
      <c r="W10" s="111">
        <f t="shared" si="5"/>
        <v>14.2</v>
      </c>
      <c r="X10" s="143">
        <f t="shared" si="6"/>
        <v>15.9</v>
      </c>
      <c r="Y10" s="111">
        <f t="shared" si="7"/>
        <v>-3.2</v>
      </c>
      <c r="Z10" s="111">
        <f t="shared" si="8"/>
        <v>-3.8</v>
      </c>
      <c r="AA10" s="111">
        <f t="shared" si="9"/>
        <v>0.8</v>
      </c>
      <c r="AB10" s="111">
        <f t="shared" si="10"/>
        <v>3.3</v>
      </c>
      <c r="AC10" s="52">
        <f t="shared" si="11"/>
        <v>10.1</v>
      </c>
      <c r="AD10" s="106" t="s">
        <v>13</v>
      </c>
    </row>
    <row r="11" spans="2:30" ht="23.25" customHeight="1">
      <c r="B11" s="106" t="s">
        <v>14</v>
      </c>
      <c r="C11" s="107">
        <v>7024101</v>
      </c>
      <c r="D11" s="108">
        <v>12779700</v>
      </c>
      <c r="E11" s="108">
        <v>1825595</v>
      </c>
      <c r="F11" s="108">
        <v>3034608</v>
      </c>
      <c r="G11" s="108">
        <v>511483</v>
      </c>
      <c r="H11" s="108">
        <v>1926829</v>
      </c>
      <c r="I11" s="108">
        <v>5970108</v>
      </c>
      <c r="J11" s="108">
        <v>4239050</v>
      </c>
      <c r="K11" s="109">
        <f t="shared" si="0"/>
        <v>37311474</v>
      </c>
      <c r="L11" s="135">
        <v>5084125</v>
      </c>
      <c r="M11" s="135">
        <v>11832341</v>
      </c>
      <c r="N11" s="135">
        <v>1618369</v>
      </c>
      <c r="O11" s="135">
        <v>2702732</v>
      </c>
      <c r="P11" s="135">
        <v>534200</v>
      </c>
      <c r="Q11" s="135">
        <v>1965297</v>
      </c>
      <c r="R11" s="135">
        <v>5892564</v>
      </c>
      <c r="S11" s="135">
        <v>3888610</v>
      </c>
      <c r="T11" s="135">
        <f t="shared" si="1"/>
        <v>33518238</v>
      </c>
      <c r="U11" s="110">
        <f t="shared" si="3"/>
        <v>38.2</v>
      </c>
      <c r="V11" s="111">
        <f t="shared" si="4"/>
        <v>8</v>
      </c>
      <c r="W11" s="111">
        <f t="shared" si="5"/>
        <v>12.8</v>
      </c>
      <c r="X11" s="143">
        <f t="shared" si="6"/>
        <v>12.3</v>
      </c>
      <c r="Y11" s="111">
        <f t="shared" si="7"/>
        <v>-4.3</v>
      </c>
      <c r="Z11" s="111">
        <f t="shared" si="8"/>
        <v>-2</v>
      </c>
      <c r="AA11" s="111">
        <f t="shared" si="9"/>
        <v>1.3</v>
      </c>
      <c r="AB11" s="111">
        <f t="shared" si="10"/>
        <v>9</v>
      </c>
      <c r="AC11" s="52">
        <f t="shared" si="11"/>
        <v>11.3</v>
      </c>
      <c r="AD11" s="106" t="s">
        <v>15</v>
      </c>
    </row>
    <row r="12" spans="2:30" ht="23.25" customHeight="1">
      <c r="B12" s="106" t="s">
        <v>16</v>
      </c>
      <c r="C12" s="107">
        <v>6396114</v>
      </c>
      <c r="D12" s="108">
        <v>15597582</v>
      </c>
      <c r="E12" s="108">
        <v>1805476</v>
      </c>
      <c r="F12" s="108">
        <v>3736700</v>
      </c>
      <c r="G12" s="108">
        <v>725937</v>
      </c>
      <c r="H12" s="108">
        <v>2037743</v>
      </c>
      <c r="I12" s="108">
        <v>5445711</v>
      </c>
      <c r="J12" s="108">
        <v>5307690</v>
      </c>
      <c r="K12" s="109">
        <f t="shared" si="0"/>
        <v>41052953</v>
      </c>
      <c r="L12" s="135">
        <v>4921723</v>
      </c>
      <c r="M12" s="135">
        <v>14207471</v>
      </c>
      <c r="N12" s="135">
        <v>1617940</v>
      </c>
      <c r="O12" s="135">
        <v>3085284</v>
      </c>
      <c r="P12" s="135">
        <v>747345</v>
      </c>
      <c r="Q12" s="135">
        <v>2059705</v>
      </c>
      <c r="R12" s="135">
        <v>5443448</v>
      </c>
      <c r="S12" s="135">
        <v>4576212</v>
      </c>
      <c r="T12" s="135">
        <f t="shared" si="1"/>
        <v>36659128</v>
      </c>
      <c r="U12" s="110">
        <f t="shared" si="3"/>
        <v>30</v>
      </c>
      <c r="V12" s="111">
        <f t="shared" si="4"/>
        <v>9.8</v>
      </c>
      <c r="W12" s="111">
        <f t="shared" si="5"/>
        <v>11.6</v>
      </c>
      <c r="X12" s="143">
        <f t="shared" si="6"/>
        <v>21.1</v>
      </c>
      <c r="Y12" s="111">
        <f t="shared" si="7"/>
        <v>-2.9</v>
      </c>
      <c r="Z12" s="111">
        <f t="shared" si="8"/>
        <v>-1.1</v>
      </c>
      <c r="AA12" s="111">
        <f t="shared" si="9"/>
        <v>0</v>
      </c>
      <c r="AB12" s="111">
        <f t="shared" si="10"/>
        <v>16</v>
      </c>
      <c r="AC12" s="52">
        <f t="shared" si="11"/>
        <v>12</v>
      </c>
      <c r="AD12" s="106" t="s">
        <v>17</v>
      </c>
    </row>
    <row r="13" spans="2:30" ht="23.25" customHeight="1">
      <c r="B13" s="106" t="s">
        <v>18</v>
      </c>
      <c r="C13" s="107">
        <v>7381712</v>
      </c>
      <c r="D13" s="108">
        <v>20152713</v>
      </c>
      <c r="E13" s="108">
        <v>2114683</v>
      </c>
      <c r="F13" s="108">
        <v>3966062</v>
      </c>
      <c r="G13" s="108">
        <v>661090</v>
      </c>
      <c r="H13" s="108">
        <v>2575915</v>
      </c>
      <c r="I13" s="108">
        <v>6725391</v>
      </c>
      <c r="J13" s="108">
        <v>5047563</v>
      </c>
      <c r="K13" s="109">
        <f t="shared" si="0"/>
        <v>48625129</v>
      </c>
      <c r="L13" s="135">
        <v>5519109</v>
      </c>
      <c r="M13" s="135">
        <v>18888778</v>
      </c>
      <c r="N13" s="135">
        <v>1863679</v>
      </c>
      <c r="O13" s="135">
        <v>3419157</v>
      </c>
      <c r="P13" s="135">
        <v>676911</v>
      </c>
      <c r="Q13" s="135">
        <v>2631440</v>
      </c>
      <c r="R13" s="135">
        <v>6633200</v>
      </c>
      <c r="S13" s="135">
        <v>5230050</v>
      </c>
      <c r="T13" s="135">
        <f t="shared" si="1"/>
        <v>44862324</v>
      </c>
      <c r="U13" s="110">
        <f t="shared" si="3"/>
        <v>33.7</v>
      </c>
      <c r="V13" s="111">
        <f t="shared" si="4"/>
        <v>6.7</v>
      </c>
      <c r="W13" s="111">
        <f t="shared" si="5"/>
        <v>13.5</v>
      </c>
      <c r="X13" s="143">
        <f t="shared" si="6"/>
        <v>16</v>
      </c>
      <c r="Y13" s="111">
        <f t="shared" si="7"/>
        <v>-2.3</v>
      </c>
      <c r="Z13" s="111">
        <f t="shared" si="8"/>
        <v>-2.1</v>
      </c>
      <c r="AA13" s="111">
        <f t="shared" si="9"/>
        <v>1.4</v>
      </c>
      <c r="AB13" s="111">
        <f t="shared" si="10"/>
        <v>-3.5</v>
      </c>
      <c r="AC13" s="52">
        <f t="shared" si="11"/>
        <v>8.4</v>
      </c>
      <c r="AD13" s="106" t="s">
        <v>19</v>
      </c>
    </row>
    <row r="14" spans="2:30" ht="23.25" customHeight="1">
      <c r="B14" s="106" t="s">
        <v>20</v>
      </c>
      <c r="C14" s="107">
        <v>10498469</v>
      </c>
      <c r="D14" s="108">
        <v>31081188</v>
      </c>
      <c r="E14" s="108">
        <v>3196120</v>
      </c>
      <c r="F14" s="108">
        <v>6146330</v>
      </c>
      <c r="G14" s="108">
        <v>577515</v>
      </c>
      <c r="H14" s="108">
        <v>3631381</v>
      </c>
      <c r="I14" s="108">
        <v>11422205</v>
      </c>
      <c r="J14" s="108">
        <v>8221735</v>
      </c>
      <c r="K14" s="109">
        <f t="shared" si="0"/>
        <v>74774943</v>
      </c>
      <c r="L14" s="135">
        <v>7270513</v>
      </c>
      <c r="M14" s="135">
        <v>28593857</v>
      </c>
      <c r="N14" s="135">
        <v>2709355</v>
      </c>
      <c r="O14" s="135">
        <v>5478493</v>
      </c>
      <c r="P14" s="135">
        <v>596064</v>
      </c>
      <c r="Q14" s="135">
        <v>3535237</v>
      </c>
      <c r="R14" s="135">
        <v>11161315</v>
      </c>
      <c r="S14" s="135">
        <v>7587983</v>
      </c>
      <c r="T14" s="135">
        <f t="shared" si="1"/>
        <v>66932817</v>
      </c>
      <c r="U14" s="110">
        <f t="shared" si="3"/>
        <v>44.4</v>
      </c>
      <c r="V14" s="111">
        <f t="shared" si="4"/>
        <v>8.7</v>
      </c>
      <c r="W14" s="111">
        <f t="shared" si="5"/>
        <v>18</v>
      </c>
      <c r="X14" s="143">
        <f t="shared" si="6"/>
        <v>12.2</v>
      </c>
      <c r="Y14" s="111">
        <f t="shared" si="7"/>
        <v>-3.1</v>
      </c>
      <c r="Z14" s="111">
        <f t="shared" si="8"/>
        <v>2.7</v>
      </c>
      <c r="AA14" s="111">
        <f t="shared" si="9"/>
        <v>2.3</v>
      </c>
      <c r="AB14" s="111">
        <f t="shared" si="10"/>
        <v>8.4</v>
      </c>
      <c r="AC14" s="52">
        <f t="shared" si="11"/>
        <v>11.7</v>
      </c>
      <c r="AD14" s="106" t="s">
        <v>21</v>
      </c>
    </row>
    <row r="15" spans="2:30" ht="23.25" customHeight="1">
      <c r="B15" s="106" t="s">
        <v>22</v>
      </c>
      <c r="C15" s="107">
        <v>9560096</v>
      </c>
      <c r="D15" s="108">
        <v>24880164</v>
      </c>
      <c r="E15" s="108">
        <v>2725170</v>
      </c>
      <c r="F15" s="108">
        <v>5399719</v>
      </c>
      <c r="G15" s="108">
        <v>634568</v>
      </c>
      <c r="H15" s="108">
        <v>2893836</v>
      </c>
      <c r="I15" s="108">
        <v>9302846</v>
      </c>
      <c r="J15" s="108">
        <v>9368195</v>
      </c>
      <c r="K15" s="109">
        <f t="shared" si="0"/>
        <v>64764594</v>
      </c>
      <c r="L15" s="135">
        <v>6581760</v>
      </c>
      <c r="M15" s="135">
        <v>23698745</v>
      </c>
      <c r="N15" s="135">
        <v>2363715</v>
      </c>
      <c r="O15" s="135">
        <v>5243281</v>
      </c>
      <c r="P15" s="135">
        <v>641573</v>
      </c>
      <c r="Q15" s="135">
        <v>2900196</v>
      </c>
      <c r="R15" s="135">
        <v>9142624</v>
      </c>
      <c r="S15" s="135">
        <v>8784000</v>
      </c>
      <c r="T15" s="135">
        <f t="shared" si="1"/>
        <v>59355894</v>
      </c>
      <c r="U15" s="110">
        <f t="shared" si="3"/>
        <v>45.3</v>
      </c>
      <c r="V15" s="111">
        <f t="shared" si="4"/>
        <v>5</v>
      </c>
      <c r="W15" s="111">
        <f t="shared" si="5"/>
        <v>15.3</v>
      </c>
      <c r="X15" s="143">
        <f t="shared" si="6"/>
        <v>3</v>
      </c>
      <c r="Y15" s="111">
        <f t="shared" si="7"/>
        <v>-1.1</v>
      </c>
      <c r="Z15" s="111">
        <f t="shared" si="8"/>
        <v>-0.2</v>
      </c>
      <c r="AA15" s="111">
        <f t="shared" si="9"/>
        <v>1.8</v>
      </c>
      <c r="AB15" s="111">
        <f t="shared" si="10"/>
        <v>6.7</v>
      </c>
      <c r="AC15" s="52">
        <f t="shared" si="11"/>
        <v>9.1</v>
      </c>
      <c r="AD15" s="106" t="s">
        <v>23</v>
      </c>
    </row>
    <row r="16" spans="2:30" ht="23.25" customHeight="1">
      <c r="B16" s="106" t="s">
        <v>24</v>
      </c>
      <c r="C16" s="107">
        <v>7654493</v>
      </c>
      <c r="D16" s="108">
        <v>15737311</v>
      </c>
      <c r="E16" s="108">
        <v>2194370</v>
      </c>
      <c r="F16" s="108">
        <v>3593892</v>
      </c>
      <c r="G16" s="108">
        <v>498322</v>
      </c>
      <c r="H16" s="108">
        <v>2360446</v>
      </c>
      <c r="I16" s="108">
        <v>5892749</v>
      </c>
      <c r="J16" s="108">
        <v>9197723</v>
      </c>
      <c r="K16" s="109">
        <f t="shared" si="0"/>
        <v>47129306</v>
      </c>
      <c r="L16" s="135">
        <v>5698638</v>
      </c>
      <c r="M16" s="135">
        <v>14845068</v>
      </c>
      <c r="N16" s="135">
        <v>1923077</v>
      </c>
      <c r="O16" s="135">
        <v>3216354</v>
      </c>
      <c r="P16" s="135">
        <v>507252</v>
      </c>
      <c r="Q16" s="135">
        <v>2371836</v>
      </c>
      <c r="R16" s="135">
        <v>6030511</v>
      </c>
      <c r="S16" s="135">
        <v>8169577</v>
      </c>
      <c r="T16" s="135">
        <f t="shared" si="1"/>
        <v>42762313</v>
      </c>
      <c r="U16" s="110">
        <f t="shared" si="3"/>
        <v>34.3</v>
      </c>
      <c r="V16" s="111">
        <f t="shared" si="4"/>
        <v>6</v>
      </c>
      <c r="W16" s="111">
        <f t="shared" si="5"/>
        <v>14.1</v>
      </c>
      <c r="X16" s="143">
        <f t="shared" si="6"/>
        <v>11.7</v>
      </c>
      <c r="Y16" s="111">
        <f t="shared" si="7"/>
        <v>-1.8</v>
      </c>
      <c r="Z16" s="111">
        <f t="shared" si="8"/>
        <v>-0.5</v>
      </c>
      <c r="AA16" s="111">
        <f t="shared" si="9"/>
        <v>-2.3</v>
      </c>
      <c r="AB16" s="111">
        <f t="shared" si="10"/>
        <v>12.6</v>
      </c>
      <c r="AC16" s="52">
        <f t="shared" si="11"/>
        <v>10.2</v>
      </c>
      <c r="AD16" s="106" t="s">
        <v>25</v>
      </c>
    </row>
    <row r="17" spans="2:30" ht="23.25" customHeight="1">
      <c r="B17" s="106" t="s">
        <v>26</v>
      </c>
      <c r="C17" s="107">
        <v>13851169</v>
      </c>
      <c r="D17" s="108">
        <v>49288733</v>
      </c>
      <c r="E17" s="108">
        <v>4606960</v>
      </c>
      <c r="F17" s="108">
        <v>9282277</v>
      </c>
      <c r="G17" s="108">
        <v>828710</v>
      </c>
      <c r="H17" s="108">
        <v>5922493</v>
      </c>
      <c r="I17" s="108">
        <v>15243769</v>
      </c>
      <c r="J17" s="108">
        <v>15567876</v>
      </c>
      <c r="K17" s="109">
        <f t="shared" si="0"/>
        <v>114591987</v>
      </c>
      <c r="L17" s="135">
        <v>9781142</v>
      </c>
      <c r="M17" s="135">
        <v>44625577</v>
      </c>
      <c r="N17" s="135">
        <v>3912468</v>
      </c>
      <c r="O17" s="135">
        <v>8586903</v>
      </c>
      <c r="P17" s="135">
        <v>874031</v>
      </c>
      <c r="Q17" s="135">
        <v>5963039</v>
      </c>
      <c r="R17" s="135">
        <v>15025656</v>
      </c>
      <c r="S17" s="135">
        <v>15127740</v>
      </c>
      <c r="T17" s="135">
        <f t="shared" si="1"/>
        <v>103896556</v>
      </c>
      <c r="U17" s="110">
        <f t="shared" si="3"/>
        <v>41.6</v>
      </c>
      <c r="V17" s="111">
        <f t="shared" si="4"/>
        <v>10.4</v>
      </c>
      <c r="W17" s="111">
        <f t="shared" si="5"/>
        <v>17.8</v>
      </c>
      <c r="X17" s="143">
        <f t="shared" si="6"/>
        <v>8.1</v>
      </c>
      <c r="Y17" s="111">
        <f t="shared" si="7"/>
        <v>-5.2</v>
      </c>
      <c r="Z17" s="111">
        <f t="shared" si="8"/>
        <v>-0.7</v>
      </c>
      <c r="AA17" s="111">
        <f t="shared" si="9"/>
        <v>1.5</v>
      </c>
      <c r="AB17" s="111">
        <f t="shared" si="10"/>
        <v>2.9</v>
      </c>
      <c r="AC17" s="52">
        <f t="shared" si="11"/>
        <v>10.3</v>
      </c>
      <c r="AD17" s="106" t="s">
        <v>27</v>
      </c>
    </row>
    <row r="18" spans="2:30" ht="23.25" customHeight="1">
      <c r="B18" s="106" t="s">
        <v>28</v>
      </c>
      <c r="C18" s="107">
        <v>15526713</v>
      </c>
      <c r="D18" s="108">
        <v>43563034</v>
      </c>
      <c r="E18" s="108">
        <v>5239441</v>
      </c>
      <c r="F18" s="108">
        <v>12162026</v>
      </c>
      <c r="G18" s="108">
        <v>722739</v>
      </c>
      <c r="H18" s="108">
        <v>5558416</v>
      </c>
      <c r="I18" s="108">
        <v>16200486</v>
      </c>
      <c r="J18" s="108">
        <v>17280074</v>
      </c>
      <c r="K18" s="109">
        <f t="shared" si="0"/>
        <v>116252929</v>
      </c>
      <c r="L18" s="135">
        <v>11126437</v>
      </c>
      <c r="M18" s="135">
        <v>39579059</v>
      </c>
      <c r="N18" s="135">
        <v>4386712</v>
      </c>
      <c r="O18" s="135">
        <v>11189978</v>
      </c>
      <c r="P18" s="135">
        <v>751988</v>
      </c>
      <c r="Q18" s="135">
        <v>5573045</v>
      </c>
      <c r="R18" s="135">
        <v>15956288</v>
      </c>
      <c r="S18" s="135">
        <v>16911758</v>
      </c>
      <c r="T18" s="135">
        <f t="shared" si="1"/>
        <v>105475265</v>
      </c>
      <c r="U18" s="110">
        <f t="shared" si="3"/>
        <v>39.5</v>
      </c>
      <c r="V18" s="111">
        <f t="shared" si="4"/>
        <v>10.1</v>
      </c>
      <c r="W18" s="111">
        <f t="shared" si="5"/>
        <v>19.4</v>
      </c>
      <c r="X18" s="143">
        <f t="shared" si="6"/>
        <v>8.7</v>
      </c>
      <c r="Y18" s="111">
        <f t="shared" si="7"/>
        <v>-3.9</v>
      </c>
      <c r="Z18" s="111">
        <f t="shared" si="8"/>
        <v>-0.3</v>
      </c>
      <c r="AA18" s="111">
        <f t="shared" si="9"/>
        <v>1.5</v>
      </c>
      <c r="AB18" s="111">
        <f t="shared" si="10"/>
        <v>2.2</v>
      </c>
      <c r="AC18" s="52">
        <f t="shared" si="11"/>
        <v>10.2</v>
      </c>
      <c r="AD18" s="106" t="s">
        <v>29</v>
      </c>
    </row>
    <row r="19" spans="2:30" ht="23.25" customHeight="1">
      <c r="B19" s="106" t="s">
        <v>30</v>
      </c>
      <c r="C19" s="107">
        <v>7101359</v>
      </c>
      <c r="D19" s="108">
        <v>12583455</v>
      </c>
      <c r="E19" s="108">
        <v>2010693</v>
      </c>
      <c r="F19" s="108">
        <v>3911235</v>
      </c>
      <c r="G19" s="108">
        <v>677683</v>
      </c>
      <c r="H19" s="108">
        <v>2008481</v>
      </c>
      <c r="I19" s="108">
        <v>5289027</v>
      </c>
      <c r="J19" s="108">
        <v>5035626</v>
      </c>
      <c r="K19" s="109">
        <f t="shared" si="0"/>
        <v>38617559</v>
      </c>
      <c r="L19" s="135">
        <v>5240363</v>
      </c>
      <c r="M19" s="135">
        <v>11426927</v>
      </c>
      <c r="N19" s="135">
        <v>1785579</v>
      </c>
      <c r="O19" s="135">
        <v>3259471</v>
      </c>
      <c r="P19" s="135">
        <v>671762</v>
      </c>
      <c r="Q19" s="135">
        <v>2137307</v>
      </c>
      <c r="R19" s="135">
        <v>5252441</v>
      </c>
      <c r="S19" s="135">
        <v>5052861</v>
      </c>
      <c r="T19" s="135">
        <f t="shared" si="1"/>
        <v>34826711</v>
      </c>
      <c r="U19" s="110">
        <f t="shared" si="3"/>
        <v>35.5</v>
      </c>
      <c r="V19" s="111">
        <f t="shared" si="4"/>
        <v>10.1</v>
      </c>
      <c r="W19" s="111">
        <f t="shared" si="5"/>
        <v>12.6</v>
      </c>
      <c r="X19" s="143">
        <f t="shared" si="6"/>
        <v>20</v>
      </c>
      <c r="Y19" s="111">
        <f t="shared" si="7"/>
        <v>0.9</v>
      </c>
      <c r="Z19" s="111">
        <f t="shared" si="8"/>
        <v>-6</v>
      </c>
      <c r="AA19" s="111">
        <f t="shared" si="9"/>
        <v>0.7</v>
      </c>
      <c r="AB19" s="111">
        <f t="shared" si="10"/>
        <v>-0.3</v>
      </c>
      <c r="AC19" s="52">
        <f t="shared" si="11"/>
        <v>10.9</v>
      </c>
      <c r="AD19" s="106" t="s">
        <v>31</v>
      </c>
    </row>
    <row r="20" spans="2:30" ht="23.25" customHeight="1">
      <c r="B20" s="106" t="s">
        <v>32</v>
      </c>
      <c r="C20" s="107">
        <v>8499133</v>
      </c>
      <c r="D20" s="108">
        <v>21365191</v>
      </c>
      <c r="E20" s="108">
        <v>2417770</v>
      </c>
      <c r="F20" s="108">
        <v>4617410</v>
      </c>
      <c r="G20" s="108">
        <v>502463</v>
      </c>
      <c r="H20" s="108">
        <v>2485422</v>
      </c>
      <c r="I20" s="108">
        <v>7038265</v>
      </c>
      <c r="J20" s="108">
        <v>6355156</v>
      </c>
      <c r="K20" s="109">
        <f t="shared" si="0"/>
        <v>53280810</v>
      </c>
      <c r="L20" s="135">
        <v>6198006</v>
      </c>
      <c r="M20" s="135">
        <v>20440301</v>
      </c>
      <c r="N20" s="135">
        <v>2104049</v>
      </c>
      <c r="O20" s="135">
        <v>4121127</v>
      </c>
      <c r="P20" s="135">
        <v>517469</v>
      </c>
      <c r="Q20" s="135">
        <v>2554159</v>
      </c>
      <c r="R20" s="135">
        <v>7011272</v>
      </c>
      <c r="S20" s="135">
        <v>6003444</v>
      </c>
      <c r="T20" s="135">
        <f t="shared" si="1"/>
        <v>48949827</v>
      </c>
      <c r="U20" s="110">
        <f t="shared" si="3"/>
        <v>37.1</v>
      </c>
      <c r="V20" s="111">
        <f t="shared" si="4"/>
        <v>4.5</v>
      </c>
      <c r="W20" s="111">
        <f t="shared" si="5"/>
        <v>14.9</v>
      </c>
      <c r="X20" s="143">
        <f t="shared" si="6"/>
        <v>12</v>
      </c>
      <c r="Y20" s="111">
        <f t="shared" si="7"/>
        <v>-2.9</v>
      </c>
      <c r="Z20" s="111">
        <f t="shared" si="8"/>
        <v>-2.7</v>
      </c>
      <c r="AA20" s="111">
        <f t="shared" si="9"/>
        <v>0.4</v>
      </c>
      <c r="AB20" s="111">
        <f t="shared" si="10"/>
        <v>5.9</v>
      </c>
      <c r="AC20" s="52">
        <f t="shared" si="11"/>
        <v>8.8</v>
      </c>
      <c r="AD20" s="106" t="s">
        <v>10</v>
      </c>
    </row>
    <row r="21" spans="2:30" ht="23.25" customHeight="1">
      <c r="B21" s="106" t="s">
        <v>33</v>
      </c>
      <c r="C21" s="107">
        <v>11301028</v>
      </c>
      <c r="D21" s="108">
        <v>31383604</v>
      </c>
      <c r="E21" s="108">
        <v>3591926</v>
      </c>
      <c r="F21" s="108">
        <v>7602835</v>
      </c>
      <c r="G21" s="108">
        <v>653041</v>
      </c>
      <c r="H21" s="108">
        <v>3488635</v>
      </c>
      <c r="I21" s="108">
        <v>11317139</v>
      </c>
      <c r="J21" s="108">
        <v>12488761</v>
      </c>
      <c r="K21" s="109">
        <f t="shared" si="0"/>
        <v>81826969</v>
      </c>
      <c r="L21" s="135">
        <v>8329453</v>
      </c>
      <c r="M21" s="135">
        <v>28793665</v>
      </c>
      <c r="N21" s="135">
        <v>3063354</v>
      </c>
      <c r="O21" s="135">
        <v>6976302</v>
      </c>
      <c r="P21" s="135">
        <v>672780</v>
      </c>
      <c r="Q21" s="135">
        <v>3524237</v>
      </c>
      <c r="R21" s="135">
        <v>11203741</v>
      </c>
      <c r="S21" s="135">
        <v>11826757</v>
      </c>
      <c r="T21" s="135">
        <f t="shared" si="1"/>
        <v>74390289</v>
      </c>
      <c r="U21" s="110">
        <f t="shared" si="3"/>
        <v>35.7</v>
      </c>
      <c r="V21" s="111">
        <f t="shared" si="4"/>
        <v>9</v>
      </c>
      <c r="W21" s="111">
        <f t="shared" si="5"/>
        <v>17.3</v>
      </c>
      <c r="X21" s="143">
        <f t="shared" si="6"/>
        <v>9</v>
      </c>
      <c r="Y21" s="111">
        <f t="shared" si="7"/>
        <v>-2.9</v>
      </c>
      <c r="Z21" s="111">
        <f t="shared" si="8"/>
        <v>-1</v>
      </c>
      <c r="AA21" s="111">
        <f t="shared" si="9"/>
        <v>1</v>
      </c>
      <c r="AB21" s="111">
        <f t="shared" si="10"/>
        <v>5.6</v>
      </c>
      <c r="AC21" s="52">
        <f t="shared" si="11"/>
        <v>10</v>
      </c>
      <c r="AD21" s="106" t="s">
        <v>34</v>
      </c>
    </row>
    <row r="22" spans="2:30" ht="23.25" customHeight="1">
      <c r="B22" s="106" t="s">
        <v>35</v>
      </c>
      <c r="C22" s="107">
        <v>7617245</v>
      </c>
      <c r="D22" s="108">
        <v>18990509</v>
      </c>
      <c r="E22" s="108">
        <v>2232550</v>
      </c>
      <c r="F22" s="108">
        <v>3904708</v>
      </c>
      <c r="G22" s="108">
        <v>575079</v>
      </c>
      <c r="H22" s="108">
        <v>2161245</v>
      </c>
      <c r="I22" s="108">
        <v>5799987</v>
      </c>
      <c r="J22" s="108">
        <v>5797885</v>
      </c>
      <c r="K22" s="109">
        <f t="shared" si="0"/>
        <v>47079208</v>
      </c>
      <c r="L22" s="135">
        <v>5702254</v>
      </c>
      <c r="M22" s="135">
        <v>18169849</v>
      </c>
      <c r="N22" s="135">
        <v>1961854</v>
      </c>
      <c r="O22" s="135">
        <v>3310979</v>
      </c>
      <c r="P22" s="135">
        <v>579458</v>
      </c>
      <c r="Q22" s="135">
        <v>2202204</v>
      </c>
      <c r="R22" s="135">
        <v>5835625</v>
      </c>
      <c r="S22" s="135">
        <v>4736306</v>
      </c>
      <c r="T22" s="135">
        <f t="shared" si="1"/>
        <v>42498529</v>
      </c>
      <c r="U22" s="110">
        <f t="shared" si="3"/>
        <v>33.6</v>
      </c>
      <c r="V22" s="111">
        <f t="shared" si="4"/>
        <v>4.5</v>
      </c>
      <c r="W22" s="111">
        <f t="shared" si="5"/>
        <v>13.8</v>
      </c>
      <c r="X22" s="143">
        <f t="shared" si="6"/>
        <v>17.9</v>
      </c>
      <c r="Y22" s="111">
        <f t="shared" si="7"/>
        <v>-0.8</v>
      </c>
      <c r="Z22" s="111">
        <f t="shared" si="8"/>
        <v>-1.9</v>
      </c>
      <c r="AA22" s="111">
        <f t="shared" si="9"/>
        <v>-0.6</v>
      </c>
      <c r="AB22" s="111">
        <f t="shared" si="10"/>
        <v>22.4</v>
      </c>
      <c r="AC22" s="52">
        <f t="shared" si="11"/>
        <v>10.8</v>
      </c>
      <c r="AD22" s="106" t="s">
        <v>36</v>
      </c>
    </row>
    <row r="23" spans="2:30" ht="23.25" customHeight="1">
      <c r="B23" s="106" t="s">
        <v>37</v>
      </c>
      <c r="C23" s="107">
        <v>8796678</v>
      </c>
      <c r="D23" s="108">
        <v>27942040</v>
      </c>
      <c r="E23" s="108">
        <v>2616645</v>
      </c>
      <c r="F23" s="108">
        <v>4402984</v>
      </c>
      <c r="G23" s="108">
        <v>508089</v>
      </c>
      <c r="H23" s="108">
        <v>3036608</v>
      </c>
      <c r="I23" s="108">
        <v>8783447</v>
      </c>
      <c r="J23" s="108">
        <v>7968687</v>
      </c>
      <c r="K23" s="109">
        <f t="shared" si="0"/>
        <v>64055178</v>
      </c>
      <c r="L23" s="135">
        <v>6460769</v>
      </c>
      <c r="M23" s="135">
        <v>25476427</v>
      </c>
      <c r="N23" s="135">
        <v>2288895</v>
      </c>
      <c r="O23" s="135">
        <v>3962855</v>
      </c>
      <c r="P23" s="135">
        <v>530601</v>
      </c>
      <c r="Q23" s="135">
        <v>3144684</v>
      </c>
      <c r="R23" s="135">
        <v>8760409</v>
      </c>
      <c r="S23" s="135">
        <v>8276116</v>
      </c>
      <c r="T23" s="135">
        <f t="shared" si="1"/>
        <v>58900756</v>
      </c>
      <c r="U23" s="110">
        <f t="shared" si="3"/>
        <v>36.2</v>
      </c>
      <c r="V23" s="111">
        <f t="shared" si="4"/>
        <v>9.7</v>
      </c>
      <c r="W23" s="111">
        <f t="shared" si="5"/>
        <v>14.3</v>
      </c>
      <c r="X23" s="143">
        <f t="shared" si="6"/>
        <v>11.1</v>
      </c>
      <c r="Y23" s="111">
        <f t="shared" si="7"/>
        <v>-4.2</v>
      </c>
      <c r="Z23" s="111">
        <f t="shared" si="8"/>
        <v>-3.4</v>
      </c>
      <c r="AA23" s="111">
        <f t="shared" si="9"/>
        <v>0.3</v>
      </c>
      <c r="AB23" s="111">
        <f t="shared" si="10"/>
        <v>-3.7</v>
      </c>
      <c r="AC23" s="52">
        <f t="shared" si="11"/>
        <v>8.8</v>
      </c>
      <c r="AD23" s="106" t="s">
        <v>37</v>
      </c>
    </row>
    <row r="24" spans="2:30" ht="23.25" customHeight="1">
      <c r="B24" s="106" t="s">
        <v>38</v>
      </c>
      <c r="C24" s="107">
        <v>7103149</v>
      </c>
      <c r="D24" s="108">
        <v>17381511</v>
      </c>
      <c r="E24" s="108">
        <v>1836874</v>
      </c>
      <c r="F24" s="108">
        <v>3402639</v>
      </c>
      <c r="G24" s="108">
        <v>483538</v>
      </c>
      <c r="H24" s="108">
        <v>2003681</v>
      </c>
      <c r="I24" s="108">
        <v>5847225</v>
      </c>
      <c r="J24" s="108">
        <v>4861572</v>
      </c>
      <c r="K24" s="109">
        <f t="shared" si="0"/>
        <v>42920189</v>
      </c>
      <c r="L24" s="135">
        <v>5098104</v>
      </c>
      <c r="M24" s="135">
        <v>16165641</v>
      </c>
      <c r="N24" s="135">
        <v>1631867</v>
      </c>
      <c r="O24" s="135">
        <v>3058724</v>
      </c>
      <c r="P24" s="135">
        <v>498491</v>
      </c>
      <c r="Q24" s="135">
        <v>2007240</v>
      </c>
      <c r="R24" s="135">
        <v>5759530</v>
      </c>
      <c r="S24" s="135">
        <v>4923633</v>
      </c>
      <c r="T24" s="135">
        <f t="shared" si="1"/>
        <v>39143230</v>
      </c>
      <c r="U24" s="110">
        <f t="shared" si="3"/>
        <v>39.3</v>
      </c>
      <c r="V24" s="111">
        <f t="shared" si="4"/>
        <v>7.5</v>
      </c>
      <c r="W24" s="111">
        <f t="shared" si="5"/>
        <v>12.6</v>
      </c>
      <c r="X24" s="143">
        <f t="shared" si="6"/>
        <v>11.2</v>
      </c>
      <c r="Y24" s="111">
        <f t="shared" si="7"/>
        <v>-3</v>
      </c>
      <c r="Z24" s="111">
        <f t="shared" si="8"/>
        <v>-0.2</v>
      </c>
      <c r="AA24" s="111">
        <f t="shared" si="9"/>
        <v>1.5</v>
      </c>
      <c r="AB24" s="111">
        <f t="shared" si="10"/>
        <v>-1.3</v>
      </c>
      <c r="AC24" s="52">
        <f t="shared" si="11"/>
        <v>9.6</v>
      </c>
      <c r="AD24" s="106" t="s">
        <v>39</v>
      </c>
    </row>
    <row r="25" spans="2:30" ht="23.25" customHeight="1">
      <c r="B25" s="106" t="s">
        <v>40</v>
      </c>
      <c r="C25" s="107">
        <v>11426098</v>
      </c>
      <c r="D25" s="108">
        <v>41203573</v>
      </c>
      <c r="E25" s="108">
        <v>3670982</v>
      </c>
      <c r="F25" s="108">
        <v>7063036</v>
      </c>
      <c r="G25" s="108">
        <v>631374</v>
      </c>
      <c r="H25" s="108">
        <v>4290088</v>
      </c>
      <c r="I25" s="108">
        <v>12896068</v>
      </c>
      <c r="J25" s="108">
        <v>9175517</v>
      </c>
      <c r="K25" s="109">
        <f t="shared" si="0"/>
        <v>90356736</v>
      </c>
      <c r="L25" s="135">
        <v>8244739</v>
      </c>
      <c r="M25" s="135">
        <v>38809643</v>
      </c>
      <c r="N25" s="135">
        <v>3146310</v>
      </c>
      <c r="O25" s="135">
        <v>6334540</v>
      </c>
      <c r="P25" s="135">
        <v>706994</v>
      </c>
      <c r="Q25" s="135">
        <v>4332644</v>
      </c>
      <c r="R25" s="135">
        <v>12856617</v>
      </c>
      <c r="S25" s="135">
        <v>8807573</v>
      </c>
      <c r="T25" s="135">
        <f t="shared" si="1"/>
        <v>83239060</v>
      </c>
      <c r="U25" s="110">
        <f t="shared" si="3"/>
        <v>38.6</v>
      </c>
      <c r="V25" s="111">
        <f t="shared" si="4"/>
        <v>6.2</v>
      </c>
      <c r="W25" s="111">
        <f t="shared" si="5"/>
        <v>16.7</v>
      </c>
      <c r="X25" s="143">
        <f t="shared" si="6"/>
        <v>11.5</v>
      </c>
      <c r="Y25" s="111">
        <f t="shared" si="7"/>
        <v>-10.7</v>
      </c>
      <c r="Z25" s="111">
        <f t="shared" si="8"/>
        <v>-1</v>
      </c>
      <c r="AA25" s="111">
        <f t="shared" si="9"/>
        <v>0.3</v>
      </c>
      <c r="AB25" s="111">
        <f t="shared" si="10"/>
        <v>4.2</v>
      </c>
      <c r="AC25" s="52">
        <f t="shared" si="11"/>
        <v>8.6</v>
      </c>
      <c r="AD25" s="106" t="s">
        <v>41</v>
      </c>
    </row>
    <row r="26" spans="2:30" ht="23.25" customHeight="1">
      <c r="B26" s="106" t="s">
        <v>42</v>
      </c>
      <c r="C26" s="107">
        <v>13019115</v>
      </c>
      <c r="D26" s="108">
        <v>47326301</v>
      </c>
      <c r="E26" s="108">
        <v>4418893</v>
      </c>
      <c r="F26" s="108">
        <v>9189020</v>
      </c>
      <c r="G26" s="108">
        <v>745690</v>
      </c>
      <c r="H26" s="108">
        <v>4675851</v>
      </c>
      <c r="I26" s="108">
        <v>17398716</v>
      </c>
      <c r="J26" s="108">
        <v>15948795</v>
      </c>
      <c r="K26" s="109">
        <f t="shared" si="0"/>
        <v>112722381</v>
      </c>
      <c r="L26" s="135">
        <v>9744603</v>
      </c>
      <c r="M26" s="135">
        <v>43972939</v>
      </c>
      <c r="N26" s="135">
        <v>3727695</v>
      </c>
      <c r="O26" s="135">
        <v>8411775</v>
      </c>
      <c r="P26" s="135">
        <v>770883</v>
      </c>
      <c r="Q26" s="135">
        <v>4688446</v>
      </c>
      <c r="R26" s="135">
        <v>17224972</v>
      </c>
      <c r="S26" s="135">
        <v>15930855</v>
      </c>
      <c r="T26" s="135">
        <f t="shared" si="1"/>
        <v>104472168</v>
      </c>
      <c r="U26" s="110">
        <f t="shared" si="3"/>
        <v>33.6</v>
      </c>
      <c r="V26" s="111">
        <f t="shared" si="4"/>
        <v>7.6</v>
      </c>
      <c r="W26" s="111">
        <f t="shared" si="5"/>
        <v>18.5</v>
      </c>
      <c r="X26" s="143">
        <f t="shared" si="6"/>
        <v>9.2</v>
      </c>
      <c r="Y26" s="111">
        <f t="shared" si="7"/>
        <v>-3.3</v>
      </c>
      <c r="Z26" s="111">
        <f t="shared" si="8"/>
        <v>-0.3</v>
      </c>
      <c r="AA26" s="111">
        <f t="shared" si="9"/>
        <v>1</v>
      </c>
      <c r="AB26" s="111">
        <f t="shared" si="10"/>
        <v>0.1</v>
      </c>
      <c r="AC26" s="52">
        <f t="shared" si="11"/>
        <v>7.9</v>
      </c>
      <c r="AD26" s="106" t="s">
        <v>43</v>
      </c>
    </row>
    <row r="27" spans="2:30" ht="23.25" customHeight="1">
      <c r="B27" s="106" t="s">
        <v>44</v>
      </c>
      <c r="C27" s="107">
        <v>13194121</v>
      </c>
      <c r="D27" s="108">
        <v>55473895</v>
      </c>
      <c r="E27" s="108">
        <v>4353515</v>
      </c>
      <c r="F27" s="108">
        <v>8499879</v>
      </c>
      <c r="G27" s="108">
        <v>801136</v>
      </c>
      <c r="H27" s="108">
        <v>5873667</v>
      </c>
      <c r="I27" s="108">
        <v>18468322</v>
      </c>
      <c r="J27" s="108">
        <v>14799553</v>
      </c>
      <c r="K27" s="109">
        <f t="shared" si="0"/>
        <v>121464088</v>
      </c>
      <c r="L27" s="135">
        <v>9429973</v>
      </c>
      <c r="M27" s="135">
        <v>51874172</v>
      </c>
      <c r="N27" s="135">
        <v>3723491</v>
      </c>
      <c r="O27" s="135">
        <v>7690567</v>
      </c>
      <c r="P27" s="135">
        <v>829486</v>
      </c>
      <c r="Q27" s="135">
        <v>5933946</v>
      </c>
      <c r="R27" s="135">
        <v>18448985</v>
      </c>
      <c r="S27" s="135">
        <v>14609669</v>
      </c>
      <c r="T27" s="135">
        <f t="shared" si="1"/>
        <v>112540289</v>
      </c>
      <c r="U27" s="110">
        <f t="shared" si="3"/>
        <v>39.9</v>
      </c>
      <c r="V27" s="111">
        <f t="shared" si="4"/>
        <v>6.9</v>
      </c>
      <c r="W27" s="111">
        <f t="shared" si="5"/>
        <v>16.9</v>
      </c>
      <c r="X27" s="143">
        <f t="shared" si="6"/>
        <v>10.5</v>
      </c>
      <c r="Y27" s="111">
        <f t="shared" si="7"/>
        <v>-3.4</v>
      </c>
      <c r="Z27" s="111">
        <f t="shared" si="8"/>
        <v>-1</v>
      </c>
      <c r="AA27" s="111">
        <f t="shared" si="9"/>
        <v>0.1</v>
      </c>
      <c r="AB27" s="111">
        <f t="shared" si="10"/>
        <v>1.3</v>
      </c>
      <c r="AC27" s="52">
        <f t="shared" si="11"/>
        <v>7.9</v>
      </c>
      <c r="AD27" s="106" t="s">
        <v>45</v>
      </c>
    </row>
    <row r="28" spans="2:30" ht="23.25" customHeight="1">
      <c r="B28" s="106" t="s">
        <v>112</v>
      </c>
      <c r="C28" s="107">
        <v>10252933</v>
      </c>
      <c r="D28" s="108">
        <v>36734646</v>
      </c>
      <c r="E28" s="108">
        <v>3224412</v>
      </c>
      <c r="F28" s="108">
        <v>6377370</v>
      </c>
      <c r="G28" s="108">
        <v>721216</v>
      </c>
      <c r="H28" s="108">
        <v>3751591</v>
      </c>
      <c r="I28" s="108">
        <v>12185828</v>
      </c>
      <c r="J28" s="108">
        <v>9770860</v>
      </c>
      <c r="K28" s="109">
        <f t="shared" si="0"/>
        <v>83018856</v>
      </c>
      <c r="L28" s="135">
        <v>7394877</v>
      </c>
      <c r="M28" s="135">
        <v>33883732</v>
      </c>
      <c r="N28" s="135">
        <v>2781519</v>
      </c>
      <c r="O28" s="135">
        <v>5828786</v>
      </c>
      <c r="P28" s="135">
        <v>744215</v>
      </c>
      <c r="Q28" s="135">
        <v>3768309</v>
      </c>
      <c r="R28" s="135">
        <v>12043311</v>
      </c>
      <c r="S28" s="135">
        <v>10352260</v>
      </c>
      <c r="T28" s="135">
        <f t="shared" si="1"/>
        <v>76797009</v>
      </c>
      <c r="U28" s="110">
        <f t="shared" si="3"/>
        <v>38.6</v>
      </c>
      <c r="V28" s="111">
        <f t="shared" si="4"/>
        <v>8.4</v>
      </c>
      <c r="W28" s="111">
        <f t="shared" si="5"/>
        <v>15.9</v>
      </c>
      <c r="X28" s="143">
        <f t="shared" si="6"/>
        <v>9.4</v>
      </c>
      <c r="Y28" s="111">
        <f t="shared" si="7"/>
        <v>-3.1</v>
      </c>
      <c r="Z28" s="111">
        <f t="shared" si="8"/>
        <v>-0.4</v>
      </c>
      <c r="AA28" s="111">
        <f t="shared" si="9"/>
        <v>1.2</v>
      </c>
      <c r="AB28" s="111">
        <f t="shared" si="10"/>
        <v>-5.6</v>
      </c>
      <c r="AC28" s="52">
        <f t="shared" si="11"/>
        <v>8.1</v>
      </c>
      <c r="AD28" s="106" t="s">
        <v>113</v>
      </c>
    </row>
    <row r="29" spans="2:30" ht="23.25" customHeight="1">
      <c r="B29" s="112" t="s">
        <v>46</v>
      </c>
      <c r="C29" s="113">
        <v>12832801</v>
      </c>
      <c r="D29" s="114">
        <v>47719690</v>
      </c>
      <c r="E29" s="114">
        <v>4407242</v>
      </c>
      <c r="F29" s="114">
        <v>8834750</v>
      </c>
      <c r="G29" s="114">
        <v>743563</v>
      </c>
      <c r="H29" s="114">
        <v>5692004</v>
      </c>
      <c r="I29" s="114">
        <v>18624808</v>
      </c>
      <c r="J29" s="114">
        <v>17002543</v>
      </c>
      <c r="K29" s="115">
        <f t="shared" si="0"/>
        <v>115857401</v>
      </c>
      <c r="L29" s="135">
        <v>9478111</v>
      </c>
      <c r="M29" s="135">
        <v>43533920</v>
      </c>
      <c r="N29" s="135">
        <v>3744033</v>
      </c>
      <c r="O29" s="135">
        <v>8043168</v>
      </c>
      <c r="P29" s="135">
        <v>767938</v>
      </c>
      <c r="Q29" s="135">
        <v>5722790</v>
      </c>
      <c r="R29" s="135">
        <v>18343996</v>
      </c>
      <c r="S29" s="135">
        <v>16488400</v>
      </c>
      <c r="T29" s="135">
        <f t="shared" si="1"/>
        <v>106122356</v>
      </c>
      <c r="U29" s="116">
        <f t="shared" si="3"/>
        <v>35.4</v>
      </c>
      <c r="V29" s="117">
        <f t="shared" si="4"/>
        <v>9.6</v>
      </c>
      <c r="W29" s="117">
        <f t="shared" si="5"/>
        <v>17.7</v>
      </c>
      <c r="X29" s="145">
        <f t="shared" si="6"/>
        <v>9.8</v>
      </c>
      <c r="Y29" s="117">
        <f t="shared" si="7"/>
        <v>-3.2</v>
      </c>
      <c r="Z29" s="117">
        <f t="shared" si="8"/>
        <v>-0.5</v>
      </c>
      <c r="AA29" s="117">
        <f t="shared" si="9"/>
        <v>1.5</v>
      </c>
      <c r="AB29" s="117">
        <f t="shared" si="10"/>
        <v>3.1</v>
      </c>
      <c r="AC29" s="53">
        <f t="shared" si="11"/>
        <v>9.2</v>
      </c>
      <c r="AD29" s="118" t="s">
        <v>21</v>
      </c>
    </row>
    <row r="30" spans="2:30" ht="23.25" customHeight="1" thickBot="1">
      <c r="B30" s="119" t="s">
        <v>47</v>
      </c>
      <c r="C30" s="120">
        <f aca="true" t="shared" si="12" ref="C30:K30">SUM(C7:C29)</f>
        <v>214708805</v>
      </c>
      <c r="D30" s="121">
        <f t="shared" si="12"/>
        <v>616960587</v>
      </c>
      <c r="E30" s="121">
        <f t="shared" si="12"/>
        <v>65740339</v>
      </c>
      <c r="F30" s="121">
        <f t="shared" si="12"/>
        <v>129205101</v>
      </c>
      <c r="G30" s="121">
        <f t="shared" si="12"/>
        <v>15107258</v>
      </c>
      <c r="H30" s="121">
        <f t="shared" si="12"/>
        <v>74675184</v>
      </c>
      <c r="I30" s="121">
        <f t="shared" si="12"/>
        <v>221387067</v>
      </c>
      <c r="J30" s="121">
        <f t="shared" si="12"/>
        <v>204098749</v>
      </c>
      <c r="K30" s="122">
        <f t="shared" si="12"/>
        <v>1541883090</v>
      </c>
      <c r="L30" s="136">
        <f aca="true" t="shared" si="13" ref="L30:S30">SUM(L7:L29)</f>
        <v>156646175</v>
      </c>
      <c r="M30" s="136">
        <f t="shared" si="13"/>
        <v>571171682</v>
      </c>
      <c r="N30" s="136">
        <f t="shared" si="13"/>
        <v>56822323</v>
      </c>
      <c r="O30" s="136">
        <f t="shared" si="13"/>
        <v>115408382</v>
      </c>
      <c r="P30" s="136">
        <f t="shared" si="13"/>
        <v>15583596</v>
      </c>
      <c r="Q30" s="136">
        <f t="shared" si="13"/>
        <v>75488976</v>
      </c>
      <c r="R30" s="136">
        <f t="shared" si="13"/>
        <v>219233664</v>
      </c>
      <c r="S30" s="136">
        <f t="shared" si="13"/>
        <v>199262542</v>
      </c>
      <c r="T30" s="136">
        <f>SUM(T7:T29)</f>
        <v>1409617340</v>
      </c>
      <c r="U30" s="123">
        <f>ROUND((C30-L30)/L30*100,1)</f>
        <v>37.1</v>
      </c>
      <c r="V30" s="124">
        <f>ROUND((D30-M30)/M30*100,1)</f>
        <v>8</v>
      </c>
      <c r="W30" s="124">
        <f>ROUND((E30-N30)/N30*100,1)</f>
        <v>15.7</v>
      </c>
      <c r="X30" s="146">
        <f>ROUND((F30-O30)/O30*100,1)</f>
        <v>12</v>
      </c>
      <c r="Y30" s="124">
        <f t="shared" si="7"/>
        <v>-3.1</v>
      </c>
      <c r="Z30" s="124">
        <f t="shared" si="8"/>
        <v>-1.1</v>
      </c>
      <c r="AA30" s="124">
        <f t="shared" si="9"/>
        <v>1</v>
      </c>
      <c r="AB30" s="124">
        <f t="shared" si="10"/>
        <v>2.4</v>
      </c>
      <c r="AC30" s="54">
        <f t="shared" si="11"/>
        <v>9.4</v>
      </c>
      <c r="AD30" s="119" t="s">
        <v>47</v>
      </c>
    </row>
    <row r="31" spans="2:21" ht="12.75" customHeight="1">
      <c r="B31" s="3"/>
      <c r="D31" s="3"/>
      <c r="E31" s="3"/>
      <c r="F31" s="3"/>
      <c r="G31" s="3"/>
      <c r="H31" s="3"/>
      <c r="I31" s="3"/>
      <c r="K31" s="3"/>
      <c r="U31" s="128"/>
    </row>
    <row r="32" spans="2:21" ht="12.75" customHeight="1">
      <c r="B32" s="3"/>
      <c r="D32" s="3"/>
      <c r="E32" s="3"/>
      <c r="F32" s="3"/>
      <c r="G32" s="3"/>
      <c r="H32" s="3"/>
      <c r="I32" s="3"/>
      <c r="K32" s="3"/>
      <c r="U32" s="128"/>
    </row>
    <row r="33" ht="13.5"/>
    <row r="34" ht="13.5"/>
    <row r="35" ht="13.5">
      <c r="AD35" s="50"/>
    </row>
  </sheetData>
  <mergeCells count="8">
    <mergeCell ref="AC5:AC6"/>
    <mergeCell ref="W4:AA4"/>
    <mergeCell ref="U5:U6"/>
    <mergeCell ref="V5:V6"/>
    <mergeCell ref="W5:W6"/>
    <mergeCell ref="X5:X6"/>
    <mergeCell ref="Z5:Z6"/>
    <mergeCell ref="AA5:AA6"/>
  </mergeCells>
  <printOptions/>
  <pageMargins left="0.7086614173228347" right="0.5905511811023623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I36"/>
  <sheetViews>
    <sheetView showZeros="0" zoomScaleSheetLayoutView="100" workbookViewId="0" topLeftCell="A1">
      <selection activeCell="A1" sqref="A1"/>
    </sheetView>
  </sheetViews>
  <sheetFormatPr defaultColWidth="8.00390625" defaultRowHeight="12.75" customHeight="1"/>
  <cols>
    <col min="1" max="2" width="8.00390625" style="1" customWidth="1"/>
    <col min="3" max="9" width="13.125" style="1" customWidth="1"/>
    <col min="10" max="10" width="18.00390625" style="1" customWidth="1"/>
    <col min="11" max="11" width="20.25390625" style="1" customWidth="1"/>
    <col min="12" max="12" width="22.50390625" style="1" customWidth="1"/>
    <col min="13" max="13" width="12.50390625" style="1" customWidth="1"/>
    <col min="14" max="14" width="4.125" style="1" customWidth="1"/>
    <col min="15" max="16384" width="8.00390625" style="1" customWidth="1"/>
  </cols>
  <sheetData>
    <row r="2" spans="2:10" ht="19.5" customHeight="1">
      <c r="B2" s="3"/>
      <c r="C2" s="3"/>
      <c r="D2" s="3"/>
      <c r="E2" s="3"/>
      <c r="F2" s="3"/>
      <c r="G2" s="3"/>
      <c r="H2" s="3"/>
      <c r="I2" s="3"/>
      <c r="J2" s="3"/>
    </row>
    <row r="3" spans="2:14" ht="19.5" customHeight="1">
      <c r="B3" s="64" t="s">
        <v>111</v>
      </c>
      <c r="C3" s="64"/>
      <c r="D3" s="64"/>
      <c r="E3" s="64"/>
      <c r="F3" s="64"/>
      <c r="G3" s="64"/>
      <c r="H3" s="64"/>
      <c r="I3" s="64"/>
      <c r="J3" s="64"/>
      <c r="N3" s="8" t="s">
        <v>58</v>
      </c>
    </row>
    <row r="4" spans="2:14" ht="15" customHeight="1">
      <c r="B4" s="65"/>
      <c r="C4" s="167" t="s">
        <v>90</v>
      </c>
      <c r="D4" s="169" t="s">
        <v>51</v>
      </c>
      <c r="E4" s="169" t="s">
        <v>52</v>
      </c>
      <c r="F4" s="169" t="s">
        <v>88</v>
      </c>
      <c r="G4" s="169" t="s">
        <v>49</v>
      </c>
      <c r="H4" s="169" t="s">
        <v>48</v>
      </c>
      <c r="I4" s="169" t="s">
        <v>53</v>
      </c>
      <c r="J4" s="171" t="s">
        <v>80</v>
      </c>
      <c r="K4" s="164" t="s">
        <v>81</v>
      </c>
      <c r="L4" s="165"/>
      <c r="M4" s="166"/>
      <c r="N4" s="66"/>
    </row>
    <row r="5" spans="2:14" ht="15" customHeight="1">
      <c r="B5" s="42" t="s">
        <v>4</v>
      </c>
      <c r="C5" s="168"/>
      <c r="D5" s="170"/>
      <c r="E5" s="170"/>
      <c r="F5" s="170"/>
      <c r="G5" s="170"/>
      <c r="H5" s="170"/>
      <c r="I5" s="170"/>
      <c r="J5" s="172"/>
      <c r="K5" s="67" t="s">
        <v>107</v>
      </c>
      <c r="L5" s="44" t="s">
        <v>65</v>
      </c>
      <c r="M5" s="68" t="s">
        <v>66</v>
      </c>
      <c r="N5" s="69"/>
    </row>
    <row r="6" spans="2:14" ht="15" customHeight="1">
      <c r="B6" s="42"/>
      <c r="C6" s="46" t="s">
        <v>82</v>
      </c>
      <c r="D6" s="43" t="s">
        <v>83</v>
      </c>
      <c r="E6" s="43" t="s">
        <v>84</v>
      </c>
      <c r="F6" s="43" t="s">
        <v>85</v>
      </c>
      <c r="G6" s="43" t="s">
        <v>86</v>
      </c>
      <c r="H6" s="43" t="s">
        <v>87</v>
      </c>
      <c r="I6" s="43" t="s">
        <v>91</v>
      </c>
      <c r="J6" s="45" t="s">
        <v>92</v>
      </c>
      <c r="K6" s="70" t="s">
        <v>97</v>
      </c>
      <c r="L6" s="43" t="s">
        <v>98</v>
      </c>
      <c r="M6" s="45" t="s">
        <v>99</v>
      </c>
      <c r="N6" s="69"/>
    </row>
    <row r="7" spans="2:14" ht="23.25" customHeight="1">
      <c r="B7" s="137" t="s">
        <v>7</v>
      </c>
      <c r="C7" s="71">
        <v>759048</v>
      </c>
      <c r="D7" s="55">
        <v>277925</v>
      </c>
      <c r="E7" s="55">
        <v>134302</v>
      </c>
      <c r="F7" s="55">
        <v>322190</v>
      </c>
      <c r="G7" s="55">
        <v>531650</v>
      </c>
      <c r="H7" s="55">
        <v>2301277</v>
      </c>
      <c r="I7" s="55">
        <v>1537955</v>
      </c>
      <c r="J7" s="57">
        <f aca="true" t="shared" si="0" ref="J7:J29">SUM(C7:I7)</f>
        <v>5864347</v>
      </c>
      <c r="K7" s="72">
        <v>6673576</v>
      </c>
      <c r="L7" s="26">
        <f>J7-K7</f>
        <v>-809229</v>
      </c>
      <c r="M7" s="73">
        <f aca="true" t="shared" si="1" ref="M7:M30">ROUND(L7/K7*100,1)</f>
        <v>-12.1</v>
      </c>
      <c r="N7" s="140" t="s">
        <v>8</v>
      </c>
    </row>
    <row r="8" spans="2:14" ht="23.25" customHeight="1">
      <c r="B8" s="138" t="s">
        <v>9</v>
      </c>
      <c r="C8" s="74">
        <v>665933</v>
      </c>
      <c r="D8" s="56">
        <v>473846</v>
      </c>
      <c r="E8" s="56">
        <v>118533</v>
      </c>
      <c r="F8" s="56">
        <v>176808</v>
      </c>
      <c r="G8" s="56">
        <v>456337</v>
      </c>
      <c r="H8" s="56">
        <v>2281119</v>
      </c>
      <c r="I8" s="56">
        <v>1948526</v>
      </c>
      <c r="J8" s="58">
        <f t="shared" si="0"/>
        <v>6121102</v>
      </c>
      <c r="K8" s="148">
        <v>6679504</v>
      </c>
      <c r="L8" s="30">
        <f aca="true" t="shared" si="2" ref="L8:L29">J8-K8</f>
        <v>-558402</v>
      </c>
      <c r="M8" s="75">
        <f t="shared" si="1"/>
        <v>-8.4</v>
      </c>
      <c r="N8" s="141" t="s">
        <v>10</v>
      </c>
    </row>
    <row r="9" spans="2:61" ht="23.25" customHeight="1">
      <c r="B9" s="138" t="s">
        <v>11</v>
      </c>
      <c r="C9" s="74">
        <v>489137</v>
      </c>
      <c r="D9" s="56">
        <v>768903</v>
      </c>
      <c r="E9" s="56">
        <v>218716</v>
      </c>
      <c r="F9" s="56">
        <v>322037</v>
      </c>
      <c r="G9" s="56">
        <v>315162</v>
      </c>
      <c r="H9" s="56">
        <v>3455335</v>
      </c>
      <c r="I9" s="56">
        <v>2241729</v>
      </c>
      <c r="J9" s="58">
        <f t="shared" si="0"/>
        <v>7811019</v>
      </c>
      <c r="K9" s="148">
        <v>7429010</v>
      </c>
      <c r="L9" s="30">
        <f t="shared" si="2"/>
        <v>382009</v>
      </c>
      <c r="M9" s="75">
        <f t="shared" si="1"/>
        <v>5.1</v>
      </c>
      <c r="N9" s="141" t="s">
        <v>11</v>
      </c>
      <c r="BI9" s="76"/>
    </row>
    <row r="10" spans="2:14" ht="23.25" customHeight="1">
      <c r="B10" s="138" t="s">
        <v>12</v>
      </c>
      <c r="C10" s="74">
        <v>523239</v>
      </c>
      <c r="D10" s="56">
        <v>990362</v>
      </c>
      <c r="E10" s="56">
        <v>94391</v>
      </c>
      <c r="F10" s="56">
        <v>479931</v>
      </c>
      <c r="G10" s="56">
        <v>334838</v>
      </c>
      <c r="H10" s="56">
        <v>3630604</v>
      </c>
      <c r="I10" s="56">
        <v>3526117</v>
      </c>
      <c r="J10" s="58">
        <f t="shared" si="0"/>
        <v>9579482</v>
      </c>
      <c r="K10" s="148">
        <v>8669002</v>
      </c>
      <c r="L10" s="30">
        <f t="shared" si="2"/>
        <v>910480</v>
      </c>
      <c r="M10" s="75">
        <f t="shared" si="1"/>
        <v>10.5</v>
      </c>
      <c r="N10" s="141" t="s">
        <v>13</v>
      </c>
    </row>
    <row r="11" spans="2:14" ht="23.25" customHeight="1">
      <c r="B11" s="138" t="s">
        <v>14</v>
      </c>
      <c r="C11" s="74">
        <v>446963</v>
      </c>
      <c r="D11" s="56">
        <v>612850</v>
      </c>
      <c r="E11" s="56">
        <v>81489</v>
      </c>
      <c r="F11" s="56">
        <v>535757</v>
      </c>
      <c r="G11" s="56">
        <v>283067</v>
      </c>
      <c r="H11" s="56">
        <v>1725142</v>
      </c>
      <c r="I11" s="56">
        <v>2550054</v>
      </c>
      <c r="J11" s="58">
        <f t="shared" si="0"/>
        <v>6235322</v>
      </c>
      <c r="K11" s="148">
        <v>6464401</v>
      </c>
      <c r="L11" s="30">
        <f t="shared" si="2"/>
        <v>-229079</v>
      </c>
      <c r="M11" s="75">
        <f t="shared" si="1"/>
        <v>-3.5</v>
      </c>
      <c r="N11" s="141" t="s">
        <v>15</v>
      </c>
    </row>
    <row r="12" spans="2:14" ht="23.25" customHeight="1">
      <c r="B12" s="138" t="s">
        <v>16</v>
      </c>
      <c r="C12" s="74">
        <v>419407</v>
      </c>
      <c r="D12" s="56">
        <v>594486</v>
      </c>
      <c r="E12" s="56">
        <v>76970</v>
      </c>
      <c r="F12" s="56">
        <v>312352</v>
      </c>
      <c r="G12" s="56">
        <v>261795</v>
      </c>
      <c r="H12" s="56">
        <v>2642408</v>
      </c>
      <c r="I12" s="56">
        <v>2436282</v>
      </c>
      <c r="J12" s="58">
        <f t="shared" si="0"/>
        <v>6743700</v>
      </c>
      <c r="K12" s="148">
        <v>5441524</v>
      </c>
      <c r="L12" s="30">
        <f t="shared" si="2"/>
        <v>1302176</v>
      </c>
      <c r="M12" s="75">
        <f t="shared" si="1"/>
        <v>23.9</v>
      </c>
      <c r="N12" s="141" t="s">
        <v>17</v>
      </c>
    </row>
    <row r="13" spans="2:14" ht="23.25" customHeight="1">
      <c r="B13" s="138" t="s">
        <v>18</v>
      </c>
      <c r="C13" s="74">
        <v>368708</v>
      </c>
      <c r="D13" s="56">
        <v>711768</v>
      </c>
      <c r="E13" s="56">
        <v>68702</v>
      </c>
      <c r="F13" s="56">
        <v>435515</v>
      </c>
      <c r="G13" s="56">
        <v>216953</v>
      </c>
      <c r="H13" s="56">
        <v>2572419</v>
      </c>
      <c r="I13" s="56">
        <v>3491939</v>
      </c>
      <c r="J13" s="58">
        <f t="shared" si="0"/>
        <v>7866004</v>
      </c>
      <c r="K13" s="148">
        <v>6685177</v>
      </c>
      <c r="L13" s="30">
        <f t="shared" si="2"/>
        <v>1180827</v>
      </c>
      <c r="M13" s="75">
        <f t="shared" si="1"/>
        <v>17.7</v>
      </c>
      <c r="N13" s="141" t="s">
        <v>19</v>
      </c>
    </row>
    <row r="14" spans="2:14" ht="23.25" customHeight="1">
      <c r="B14" s="138" t="s">
        <v>20</v>
      </c>
      <c r="C14" s="74">
        <v>358032</v>
      </c>
      <c r="D14" s="56">
        <v>1395889</v>
      </c>
      <c r="E14" s="56">
        <v>67382</v>
      </c>
      <c r="F14" s="56">
        <v>667634</v>
      </c>
      <c r="G14" s="56">
        <v>196743</v>
      </c>
      <c r="H14" s="56">
        <v>4037889</v>
      </c>
      <c r="I14" s="56">
        <v>7163606</v>
      </c>
      <c r="J14" s="58">
        <f t="shared" si="0"/>
        <v>13887175</v>
      </c>
      <c r="K14" s="148">
        <v>10245437</v>
      </c>
      <c r="L14" s="30">
        <f t="shared" si="2"/>
        <v>3641738</v>
      </c>
      <c r="M14" s="75">
        <f t="shared" si="1"/>
        <v>35.5</v>
      </c>
      <c r="N14" s="141" t="s">
        <v>21</v>
      </c>
    </row>
    <row r="15" spans="2:14" ht="23.25" customHeight="1">
      <c r="B15" s="138" t="s">
        <v>22</v>
      </c>
      <c r="C15" s="74">
        <v>466644</v>
      </c>
      <c r="D15" s="56">
        <v>1035904</v>
      </c>
      <c r="E15" s="56">
        <v>85092</v>
      </c>
      <c r="F15" s="56">
        <v>534605</v>
      </c>
      <c r="G15" s="56">
        <v>289235</v>
      </c>
      <c r="H15" s="56">
        <v>4015237</v>
      </c>
      <c r="I15" s="56">
        <v>4325485</v>
      </c>
      <c r="J15" s="58">
        <f t="shared" si="0"/>
        <v>10752202</v>
      </c>
      <c r="K15" s="148">
        <v>10099482</v>
      </c>
      <c r="L15" s="30">
        <f t="shared" si="2"/>
        <v>652720</v>
      </c>
      <c r="M15" s="75">
        <f t="shared" si="1"/>
        <v>6.5</v>
      </c>
      <c r="N15" s="141" t="s">
        <v>23</v>
      </c>
    </row>
    <row r="16" spans="2:14" ht="23.25" customHeight="1">
      <c r="B16" s="138" t="s">
        <v>24</v>
      </c>
      <c r="C16" s="74">
        <v>478348</v>
      </c>
      <c r="D16" s="56">
        <v>795094</v>
      </c>
      <c r="E16" s="56">
        <v>86934</v>
      </c>
      <c r="F16" s="56">
        <v>676731</v>
      </c>
      <c r="G16" s="56">
        <v>303395</v>
      </c>
      <c r="H16" s="56">
        <v>3182622</v>
      </c>
      <c r="I16" s="56">
        <v>3186662</v>
      </c>
      <c r="J16" s="58">
        <f t="shared" si="0"/>
        <v>8709786</v>
      </c>
      <c r="K16" s="148">
        <v>7724584</v>
      </c>
      <c r="L16" s="30">
        <f t="shared" si="2"/>
        <v>985202</v>
      </c>
      <c r="M16" s="75">
        <f t="shared" si="1"/>
        <v>12.8</v>
      </c>
      <c r="N16" s="141" t="s">
        <v>25</v>
      </c>
    </row>
    <row r="17" spans="2:14" ht="23.25" customHeight="1">
      <c r="B17" s="138" t="s">
        <v>26</v>
      </c>
      <c r="C17" s="74">
        <v>490453</v>
      </c>
      <c r="D17" s="56">
        <v>2149773</v>
      </c>
      <c r="E17" s="56">
        <v>89931</v>
      </c>
      <c r="F17" s="56">
        <v>1037742</v>
      </c>
      <c r="G17" s="56">
        <v>286844</v>
      </c>
      <c r="H17" s="56">
        <v>8163665</v>
      </c>
      <c r="I17" s="56">
        <v>9464639</v>
      </c>
      <c r="J17" s="58">
        <f t="shared" si="0"/>
        <v>21683047</v>
      </c>
      <c r="K17" s="148">
        <v>17656757</v>
      </c>
      <c r="L17" s="30">
        <f t="shared" si="2"/>
        <v>4026290</v>
      </c>
      <c r="M17" s="75">
        <f t="shared" si="1"/>
        <v>22.8</v>
      </c>
      <c r="N17" s="141" t="s">
        <v>27</v>
      </c>
    </row>
    <row r="18" spans="2:14" ht="23.25" customHeight="1">
      <c r="B18" s="138" t="s">
        <v>28</v>
      </c>
      <c r="C18" s="74">
        <v>563981</v>
      </c>
      <c r="D18" s="56">
        <v>2528511</v>
      </c>
      <c r="E18" s="56">
        <v>101946</v>
      </c>
      <c r="F18" s="56">
        <v>1271082</v>
      </c>
      <c r="G18" s="56">
        <v>336194</v>
      </c>
      <c r="H18" s="56">
        <v>11879746</v>
      </c>
      <c r="I18" s="56">
        <v>10108211</v>
      </c>
      <c r="J18" s="58">
        <f t="shared" si="0"/>
        <v>26789671</v>
      </c>
      <c r="K18" s="148">
        <v>22214772</v>
      </c>
      <c r="L18" s="30">
        <f t="shared" si="2"/>
        <v>4574899</v>
      </c>
      <c r="M18" s="75">
        <f t="shared" si="1"/>
        <v>20.6</v>
      </c>
      <c r="N18" s="141" t="s">
        <v>29</v>
      </c>
    </row>
    <row r="19" spans="2:14" ht="23.25" customHeight="1">
      <c r="B19" s="138" t="s">
        <v>30</v>
      </c>
      <c r="C19" s="74">
        <v>462835</v>
      </c>
      <c r="D19" s="56">
        <v>626315</v>
      </c>
      <c r="E19" s="56">
        <v>84197</v>
      </c>
      <c r="F19" s="56">
        <v>463792</v>
      </c>
      <c r="G19" s="56">
        <v>294256</v>
      </c>
      <c r="H19" s="56">
        <v>2443631</v>
      </c>
      <c r="I19" s="56">
        <v>2089229</v>
      </c>
      <c r="J19" s="58">
        <f t="shared" si="0"/>
        <v>6464255</v>
      </c>
      <c r="K19" s="148">
        <v>5549431</v>
      </c>
      <c r="L19" s="30">
        <f t="shared" si="2"/>
        <v>914824</v>
      </c>
      <c r="M19" s="75">
        <f t="shared" si="1"/>
        <v>16.5</v>
      </c>
      <c r="N19" s="141" t="s">
        <v>31</v>
      </c>
    </row>
    <row r="20" spans="2:14" ht="23.25" customHeight="1">
      <c r="B20" s="138" t="s">
        <v>32</v>
      </c>
      <c r="C20" s="74">
        <v>470164</v>
      </c>
      <c r="D20" s="56">
        <v>922473</v>
      </c>
      <c r="E20" s="56">
        <v>85552</v>
      </c>
      <c r="F20" s="56">
        <v>506951</v>
      </c>
      <c r="G20" s="56">
        <v>293971</v>
      </c>
      <c r="H20" s="56">
        <v>3848884</v>
      </c>
      <c r="I20" s="56">
        <v>3471404</v>
      </c>
      <c r="J20" s="58">
        <f t="shared" si="0"/>
        <v>9599399</v>
      </c>
      <c r="K20" s="148">
        <v>8166902</v>
      </c>
      <c r="L20" s="30">
        <f t="shared" si="2"/>
        <v>1432497</v>
      </c>
      <c r="M20" s="75">
        <f t="shared" si="1"/>
        <v>17.5</v>
      </c>
      <c r="N20" s="141" t="s">
        <v>10</v>
      </c>
    </row>
    <row r="21" spans="2:14" ht="23.25" customHeight="1">
      <c r="B21" s="138" t="s">
        <v>33</v>
      </c>
      <c r="C21" s="74">
        <v>500313</v>
      </c>
      <c r="D21" s="56">
        <v>1549634</v>
      </c>
      <c r="E21" s="56">
        <v>91004</v>
      </c>
      <c r="F21" s="56">
        <v>840734</v>
      </c>
      <c r="G21" s="56">
        <v>304153</v>
      </c>
      <c r="H21" s="56">
        <v>6363180</v>
      </c>
      <c r="I21" s="56">
        <v>6148781</v>
      </c>
      <c r="J21" s="58">
        <f t="shared" si="0"/>
        <v>15797799</v>
      </c>
      <c r="K21" s="148">
        <v>14095426</v>
      </c>
      <c r="L21" s="30">
        <f t="shared" si="2"/>
        <v>1702373</v>
      </c>
      <c r="M21" s="75">
        <f t="shared" si="1"/>
        <v>12.1</v>
      </c>
      <c r="N21" s="141" t="s">
        <v>34</v>
      </c>
    </row>
    <row r="22" spans="2:14" ht="23.25" customHeight="1">
      <c r="B22" s="138" t="s">
        <v>35</v>
      </c>
      <c r="C22" s="74">
        <v>408492</v>
      </c>
      <c r="D22" s="56">
        <v>720250</v>
      </c>
      <c r="E22" s="56">
        <v>75149</v>
      </c>
      <c r="F22" s="56">
        <v>496785</v>
      </c>
      <c r="G22" s="56">
        <v>249369</v>
      </c>
      <c r="H22" s="56">
        <v>3625533</v>
      </c>
      <c r="I22" s="56">
        <v>2715823</v>
      </c>
      <c r="J22" s="58">
        <f t="shared" si="0"/>
        <v>8291401</v>
      </c>
      <c r="K22" s="148">
        <v>8981725</v>
      </c>
      <c r="L22" s="30">
        <f t="shared" si="2"/>
        <v>-690324</v>
      </c>
      <c r="M22" s="75">
        <f t="shared" si="1"/>
        <v>-7.7</v>
      </c>
      <c r="N22" s="141" t="s">
        <v>36</v>
      </c>
    </row>
    <row r="23" spans="2:14" ht="23.25" customHeight="1">
      <c r="B23" s="138" t="s">
        <v>37</v>
      </c>
      <c r="C23" s="74">
        <v>398091</v>
      </c>
      <c r="D23" s="56">
        <v>1009567</v>
      </c>
      <c r="E23" s="56">
        <v>73667</v>
      </c>
      <c r="F23" s="56">
        <v>575450</v>
      </c>
      <c r="G23" s="56">
        <v>235485</v>
      </c>
      <c r="H23" s="56">
        <v>4053116</v>
      </c>
      <c r="I23" s="56">
        <v>4026808</v>
      </c>
      <c r="J23" s="58">
        <f t="shared" si="0"/>
        <v>10372184</v>
      </c>
      <c r="K23" s="148">
        <v>7759714</v>
      </c>
      <c r="L23" s="30">
        <f t="shared" si="2"/>
        <v>2612470</v>
      </c>
      <c r="M23" s="75">
        <f t="shared" si="1"/>
        <v>33.7</v>
      </c>
      <c r="N23" s="141" t="s">
        <v>37</v>
      </c>
    </row>
    <row r="24" spans="2:14" ht="23.25" customHeight="1">
      <c r="B24" s="138" t="s">
        <v>38</v>
      </c>
      <c r="C24" s="74">
        <v>392112</v>
      </c>
      <c r="D24" s="56">
        <v>640925</v>
      </c>
      <c r="E24" s="56">
        <v>72469</v>
      </c>
      <c r="F24" s="56">
        <v>356265</v>
      </c>
      <c r="G24" s="56">
        <v>237537</v>
      </c>
      <c r="H24" s="56">
        <v>2305527</v>
      </c>
      <c r="I24" s="56">
        <v>2789761</v>
      </c>
      <c r="J24" s="58">
        <f t="shared" si="0"/>
        <v>6794596</v>
      </c>
      <c r="K24" s="148">
        <v>7088716</v>
      </c>
      <c r="L24" s="30">
        <f t="shared" si="2"/>
        <v>-294120</v>
      </c>
      <c r="M24" s="75">
        <f t="shared" si="1"/>
        <v>-4.1</v>
      </c>
      <c r="N24" s="141" t="s">
        <v>39</v>
      </c>
    </row>
    <row r="25" spans="2:14" ht="23.25" customHeight="1">
      <c r="B25" s="138" t="s">
        <v>40</v>
      </c>
      <c r="C25" s="74">
        <v>426153</v>
      </c>
      <c r="D25" s="56">
        <v>1488173</v>
      </c>
      <c r="E25" s="56">
        <v>78741</v>
      </c>
      <c r="F25" s="56">
        <v>800938</v>
      </c>
      <c r="G25" s="56">
        <v>246055</v>
      </c>
      <c r="H25" s="56">
        <v>5933237</v>
      </c>
      <c r="I25" s="56">
        <v>7502866</v>
      </c>
      <c r="J25" s="58">
        <f t="shared" si="0"/>
        <v>16476163</v>
      </c>
      <c r="K25" s="148">
        <v>12407072</v>
      </c>
      <c r="L25" s="30">
        <f t="shared" si="2"/>
        <v>4069091</v>
      </c>
      <c r="M25" s="75">
        <f t="shared" si="1"/>
        <v>32.8</v>
      </c>
      <c r="N25" s="141" t="s">
        <v>41</v>
      </c>
    </row>
    <row r="26" spans="2:14" ht="23.25" customHeight="1">
      <c r="B26" s="138" t="s">
        <v>42</v>
      </c>
      <c r="C26" s="74">
        <v>449856</v>
      </c>
      <c r="D26" s="56">
        <v>2090583</v>
      </c>
      <c r="E26" s="56">
        <v>82758</v>
      </c>
      <c r="F26" s="56">
        <v>1144001</v>
      </c>
      <c r="G26" s="56">
        <v>256395</v>
      </c>
      <c r="H26" s="56">
        <v>10177466</v>
      </c>
      <c r="I26" s="56">
        <v>11150881</v>
      </c>
      <c r="J26" s="58">
        <f t="shared" si="0"/>
        <v>25351940</v>
      </c>
      <c r="K26" s="148">
        <v>18605650</v>
      </c>
      <c r="L26" s="30">
        <f t="shared" si="2"/>
        <v>6746290</v>
      </c>
      <c r="M26" s="147">
        <f>ROUND(L26/K26*100,1)</f>
        <v>36.3</v>
      </c>
      <c r="N26" s="141" t="s">
        <v>43</v>
      </c>
    </row>
    <row r="27" spans="2:14" ht="23.25" customHeight="1">
      <c r="B27" s="138" t="s">
        <v>44</v>
      </c>
      <c r="C27" s="74">
        <v>346509</v>
      </c>
      <c r="D27" s="56">
        <v>2165587</v>
      </c>
      <c r="E27" s="56">
        <v>65857</v>
      </c>
      <c r="F27" s="56">
        <v>986222</v>
      </c>
      <c r="G27" s="56">
        <v>174912</v>
      </c>
      <c r="H27" s="56">
        <v>8062151</v>
      </c>
      <c r="I27" s="56">
        <v>11206824</v>
      </c>
      <c r="J27" s="58">
        <f t="shared" si="0"/>
        <v>23008062</v>
      </c>
      <c r="K27" s="148">
        <v>14931747</v>
      </c>
      <c r="L27" s="30">
        <f t="shared" si="2"/>
        <v>8076315</v>
      </c>
      <c r="M27" s="75">
        <f t="shared" si="1"/>
        <v>54.1</v>
      </c>
      <c r="N27" s="141" t="s">
        <v>45</v>
      </c>
    </row>
    <row r="28" spans="2:14" ht="23.25" customHeight="1">
      <c r="B28" s="138" t="s">
        <v>112</v>
      </c>
      <c r="C28" s="74">
        <v>390999</v>
      </c>
      <c r="D28" s="56">
        <v>1499788</v>
      </c>
      <c r="E28" s="56">
        <v>623877</v>
      </c>
      <c r="F28" s="56">
        <v>675941</v>
      </c>
      <c r="G28" s="56">
        <v>222116</v>
      </c>
      <c r="H28" s="56">
        <v>5643096</v>
      </c>
      <c r="I28" s="56">
        <v>7155536</v>
      </c>
      <c r="J28" s="58">
        <f t="shared" si="0"/>
        <v>16211353</v>
      </c>
      <c r="K28" s="148">
        <v>11961580</v>
      </c>
      <c r="L28" s="30">
        <f t="shared" si="2"/>
        <v>4249773</v>
      </c>
      <c r="M28" s="75">
        <f t="shared" si="1"/>
        <v>35.5</v>
      </c>
      <c r="N28" s="141" t="s">
        <v>113</v>
      </c>
    </row>
    <row r="29" spans="2:14" ht="23.25" customHeight="1">
      <c r="B29" s="139" t="s">
        <v>46</v>
      </c>
      <c r="C29" s="77">
        <v>372795</v>
      </c>
      <c r="D29" s="59">
        <v>1770135</v>
      </c>
      <c r="E29" s="59">
        <v>70455</v>
      </c>
      <c r="F29" s="59">
        <v>1011698</v>
      </c>
      <c r="G29" s="59">
        <v>194360</v>
      </c>
      <c r="H29" s="59">
        <v>7062345</v>
      </c>
      <c r="I29" s="59">
        <v>12179397</v>
      </c>
      <c r="J29" s="60">
        <f t="shared" si="0"/>
        <v>22661185</v>
      </c>
      <c r="K29" s="149">
        <v>14642431</v>
      </c>
      <c r="L29" s="34">
        <f t="shared" si="2"/>
        <v>8018754</v>
      </c>
      <c r="M29" s="78">
        <f t="shared" si="1"/>
        <v>54.8</v>
      </c>
      <c r="N29" s="142" t="s">
        <v>21</v>
      </c>
    </row>
    <row r="30" spans="2:14" ht="23.25" customHeight="1">
      <c r="B30" s="48" t="s">
        <v>47</v>
      </c>
      <c r="C30" s="61">
        <f aca="true" t="shared" si="3" ref="C30:J30">SUM(C7:C29)</f>
        <v>10648212</v>
      </c>
      <c r="D30" s="62">
        <f t="shared" si="3"/>
        <v>26818741</v>
      </c>
      <c r="E30" s="62">
        <f t="shared" si="3"/>
        <v>2628114</v>
      </c>
      <c r="F30" s="62">
        <f t="shared" si="3"/>
        <v>14631161</v>
      </c>
      <c r="G30" s="62">
        <f t="shared" si="3"/>
        <v>6520822</v>
      </c>
      <c r="H30" s="62">
        <f t="shared" si="3"/>
        <v>109405629</v>
      </c>
      <c r="I30" s="62">
        <f t="shared" si="3"/>
        <v>122418515</v>
      </c>
      <c r="J30" s="63">
        <f t="shared" si="3"/>
        <v>293071194</v>
      </c>
      <c r="K30" s="79">
        <f>SUM(K7:K29)</f>
        <v>240173620</v>
      </c>
      <c r="L30" s="39">
        <f>SUM(L7:L29)</f>
        <v>52897574</v>
      </c>
      <c r="M30" s="80">
        <f t="shared" si="1"/>
        <v>22</v>
      </c>
      <c r="N30" s="49" t="s">
        <v>47</v>
      </c>
    </row>
    <row r="31" spans="2:10" ht="12.75" customHeight="1">
      <c r="B31" s="3"/>
      <c r="C31" s="3"/>
      <c r="D31" s="3"/>
      <c r="E31" s="3"/>
      <c r="F31" s="3"/>
      <c r="G31" s="3"/>
      <c r="H31" s="3"/>
      <c r="I31" s="3"/>
      <c r="J31" s="3"/>
    </row>
    <row r="32" spans="2:10" ht="12.75" customHeight="1">
      <c r="B32" s="3"/>
      <c r="C32" s="3"/>
      <c r="D32" s="3"/>
      <c r="E32" s="3"/>
      <c r="F32" s="3"/>
      <c r="G32" s="3"/>
      <c r="H32" s="3"/>
      <c r="I32" s="3"/>
      <c r="J32" s="3"/>
    </row>
    <row r="33" ht="13.5"/>
    <row r="34" ht="13.5"/>
    <row r="35" ht="13.5"/>
    <row r="36" ht="12.75" customHeight="1">
      <c r="N36" s="50"/>
    </row>
  </sheetData>
  <mergeCells count="9">
    <mergeCell ref="K4:M4"/>
    <mergeCell ref="C4:C5"/>
    <mergeCell ref="D4:D5"/>
    <mergeCell ref="E4:E5"/>
    <mergeCell ref="G4:G5"/>
    <mergeCell ref="H4:H5"/>
    <mergeCell ref="I4:I5"/>
    <mergeCell ref="J4:J5"/>
    <mergeCell ref="F4:F5"/>
  </mergeCells>
  <printOptions/>
  <pageMargins left="0.5905511811023623" right="0.4330708661417323" top="0.984251968503937" bottom="0.984251968503937" header="0.5118110236220472" footer="0.5118110236220472"/>
  <pageSetup firstPageNumber="3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abiko</dc:creator>
  <cp:keywords/>
  <dc:description/>
  <cp:lastModifiedBy>ito_yuji</cp:lastModifiedBy>
  <cp:lastPrinted>2007-09-19T06:51:24Z</cp:lastPrinted>
  <dcterms:created xsi:type="dcterms:W3CDTF">1998-06-16T00:50:34Z</dcterms:created>
  <dcterms:modified xsi:type="dcterms:W3CDTF">2007-09-20T04:51:20Z</dcterms:modified>
  <cp:category/>
  <cp:version/>
  <cp:contentType/>
  <cp:contentStatus/>
  <cp:revision>75</cp:revision>
</cp:coreProperties>
</file>