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85" activeTab="1"/>
  </bookViews>
  <sheets>
    <sheet name="18再調整" sheetId="1" r:id="rId1"/>
    <sheet name="区別算定結果" sheetId="2" r:id="rId2"/>
  </sheets>
  <definedNames/>
  <calcPr fullCalcOnLoad="1"/>
</workbook>
</file>

<file path=xl/sharedStrings.xml><?xml version="1.0" encoding="utf-8"?>
<sst xmlns="http://schemas.openxmlformats.org/spreadsheetml/2006/main" count="141" uniqueCount="126">
  <si>
    <t>区　　　　　　　分</t>
  </si>
  <si>
    <t>差 引 増 △ 減</t>
  </si>
  <si>
    <t>増　減　率</t>
  </si>
  <si>
    <t>備　　　考</t>
  </si>
  <si>
    <t>ウ ＝ ア － イ</t>
  </si>
  <si>
    <t>エ＝ウ／イ</t>
  </si>
  <si>
    <t>Ｂ</t>
  </si>
  <si>
    <t>Ｃ</t>
  </si>
  <si>
    <t>基準財政収入額</t>
  </si>
  <si>
    <t>特別区民税</t>
  </si>
  <si>
    <t>軽自動車税</t>
  </si>
  <si>
    <t>特別区たばこ税</t>
  </si>
  <si>
    <t>配当割交付金</t>
  </si>
  <si>
    <t>株式等譲渡所得割交付金</t>
  </si>
  <si>
    <t>地方消費税交付金</t>
  </si>
  <si>
    <t>ゴルフ場利用税交付金</t>
  </si>
  <si>
    <t>計</t>
  </si>
  <si>
    <t>自動車重量譲与税</t>
  </si>
  <si>
    <t>航空機燃料譲与税</t>
  </si>
  <si>
    <t>特例加算額</t>
  </si>
  <si>
    <t>交　　付　　金　　の　　総　　額</t>
  </si>
  <si>
    <t>調　整　税　等</t>
  </si>
  <si>
    <t>固定資産税</t>
  </si>
  <si>
    <t>市町村民税法人分</t>
  </si>
  <si>
    <t>特別土地保有税</t>
  </si>
  <si>
    <t>たばこ税調整額</t>
  </si>
  <si>
    <t>交付金調整額</t>
  </si>
  <si>
    <t>条例で定める割合</t>
  </si>
  <si>
    <t>当　年　度　分</t>
  </si>
  <si>
    <t>精  　算  　分</t>
  </si>
  <si>
    <t>Ａ</t>
  </si>
  <si>
    <t>内　訳</t>
  </si>
  <si>
    <t>普通交付金分　 Ａ×98%</t>
  </si>
  <si>
    <t>特別交付金分　 Ａ× 2%</t>
  </si>
  <si>
    <t>特 別 区 税</t>
  </si>
  <si>
    <t>鉱産税</t>
  </si>
  <si>
    <t>小        計</t>
  </si>
  <si>
    <t>利子割交付金</t>
  </si>
  <si>
    <t>自動車取得税交付金</t>
  </si>
  <si>
    <t>地方道路譲与税</t>
  </si>
  <si>
    <t>交通安全対策特別交付金</t>
  </si>
  <si>
    <t>合        計</t>
  </si>
  <si>
    <t>基準財政需要額</t>
  </si>
  <si>
    <t>経常的経費</t>
  </si>
  <si>
    <t>投資的経費</t>
  </si>
  <si>
    <t>　差        引　　　　Ｃ－Ｂ</t>
  </si>
  <si>
    <t>財源不足額</t>
  </si>
  <si>
    <t>財源超過額</t>
  </si>
  <si>
    <t>交付額</t>
  </si>
  <si>
    <t>財源過不足額</t>
  </si>
  <si>
    <t>－</t>
  </si>
  <si>
    <t>（単位：千円、％）</t>
  </si>
  <si>
    <t>当 初 算 定 イ</t>
  </si>
  <si>
    <t>普通交付金</t>
  </si>
  <si>
    <t>特別交付金</t>
  </si>
  <si>
    <t>計</t>
  </si>
  <si>
    <t>－</t>
  </si>
  <si>
    <t>－</t>
  </si>
  <si>
    <t>所得譲与税</t>
  </si>
  <si>
    <t>児童手当特例交付金</t>
  </si>
  <si>
    <t>平 成 18 年 度</t>
  </si>
  <si>
    <t>平成18年度　　都　区　財　政　調　整　　（　当初算定対比　）</t>
  </si>
  <si>
    <t>減税補てん特例交付金</t>
  </si>
  <si>
    <t>特交加算</t>
  </si>
  <si>
    <t>平 成 18 年 度</t>
  </si>
  <si>
    <t>再　調　整　ア</t>
  </si>
  <si>
    <t>（単位：千円）</t>
  </si>
  <si>
    <t>基　準　財　政　収　入　額</t>
  </si>
  <si>
    <t xml:space="preserve">基　準　財　政　需　要　額 </t>
  </si>
  <si>
    <t>内</t>
  </si>
  <si>
    <t>訳</t>
  </si>
  <si>
    <t>区  分</t>
  </si>
  <si>
    <t>普　　通　　交　　付　　金</t>
  </si>
  <si>
    <t>Ａ</t>
  </si>
  <si>
    <t>経常的経費</t>
  </si>
  <si>
    <t>投資的経費</t>
  </si>
  <si>
    <t>Ｂ－Ａ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</si>
  <si>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</si>
  <si>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</si>
  <si>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</si>
  <si>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</si>
  <si>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</si>
  <si>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</si>
  <si>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</si>
  <si>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</si>
  <si>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</si>
  <si>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</si>
  <si>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</si>
  <si>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</si>
  <si>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</si>
  <si>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</si>
  <si>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</si>
  <si>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</si>
  <si>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</si>
  <si>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</si>
  <si>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</si>
  <si>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</si>
  <si>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</si>
  <si>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</si>
  <si>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</si>
  <si>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</si>
  <si>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</si>
  <si>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</si>
  <si>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</si>
  <si>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</si>
  <si>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</si>
  <si>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</si>
  <si>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</si>
  <si>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</si>
  <si>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</si>
  <si>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</si>
  <si>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</si>
  <si>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</si>
  <si>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</si>
  <si>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</si>
  <si>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</si>
  <si>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葛　飾</t>
  </si>
  <si>
    <t>葛</t>
  </si>
  <si>
    <t>江戸川</t>
  </si>
  <si>
    <t>計</t>
  </si>
  <si>
    <t>※　財源不足額が生じていないため不交付となる。</t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</si>
  <si>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</si>
  <si>
    <t>都区財政調整制度の概要：</t>
  </si>
  <si>
    <t>http://www.tokyo23city-kuchokai.jp/seido/gaiyo.html</t>
  </si>
  <si>
    <t>平成18年度　都区財政調整再調整　区別算定結果</t>
  </si>
  <si>
    <t>※    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</si>
</sst>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;[Red]#,##0"/>
    <numFmt numFmtId="179" formatCode="0.0;[Red]0.0"/>
    <numFmt numFmtId="180" formatCode="#,##0.0;[Red]#,##0.0"/>
    <numFmt numFmtId="181" formatCode="#,##0.0;[Red]\-#,##0.0"/>
    <numFmt numFmtId="182" formatCode="#,##0.000;[Red]\-#,##0.000"/>
    <numFmt numFmtId="183" formatCode="0_ ;[Red]\-0\ "/>
    <numFmt numFmtId="184" formatCode="#,##0_ "/>
    <numFmt numFmtId="185" formatCode="#,##0;&quot;▲ &quot;#,##0"/>
    <numFmt numFmtId="186" formatCode="#,##0_ ;[Red]\-#,##0\ "/>
    <numFmt numFmtId="187" formatCode="0_);[Red]\(0\)"/>
    <numFmt numFmtId="188" formatCode="#,##0_);[Red]\(#,##0\)"/>
    <numFmt numFmtId="189" formatCode="#,##0.00;[Red]#,##0.00"/>
    <numFmt numFmtId="190" formatCode="#,##0;&quot;△&quot;#,##0"/>
    <numFmt numFmtId="191" formatCode="&quot;△&quot;#,##0;\-#,##0;#,##0"/>
  </numFmts>
  <fonts count="54">
    <font>
      <sz val="11"/>
      <name val="ＭＳ Ｐゴシック"/>
      <family val="3"/>
    </font>
    <font>
      <sz val="2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b/>
      <sz val="12"/>
      <name val="ＭＳ 明朝"/>
      <family val="1"/>
    </font>
    <font>
      <b/>
      <sz val="16"/>
      <name val="ＭＳ ゴシック"/>
      <family val="3"/>
    </font>
    <font>
      <sz val="12"/>
      <color indexed="10"/>
      <name val="ＭＳ 明朝"/>
      <family val="1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2"/>
      <color indexed="10"/>
      <name val="ＭＳ 明朝"/>
      <family val="1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0.95"/>
      <color indexed="8"/>
      <name val="ＭＳ 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sz val="10"/>
      <color indexed="8"/>
      <name val="ＭＳ 明朝"/>
      <family val="1"/>
    </font>
    <font>
      <sz val="10.4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8" fontId="3" fillId="0" borderId="19" xfId="49" applyNumberFormat="1" applyFont="1" applyFill="1" applyBorder="1" applyAlignment="1">
      <alignment vertical="center"/>
    </xf>
    <xf numFmtId="180" fontId="3" fillId="0" borderId="19" xfId="49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78" fontId="3" fillId="0" borderId="24" xfId="49" applyNumberFormat="1" applyFont="1" applyFill="1" applyBorder="1" applyAlignment="1">
      <alignment vertical="center"/>
    </xf>
    <xf numFmtId="180" fontId="3" fillId="0" borderId="24" xfId="49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8" fontId="2" fillId="0" borderId="24" xfId="4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78" fontId="2" fillId="0" borderId="27" xfId="49" applyNumberFormat="1" applyFont="1" applyFill="1" applyBorder="1" applyAlignment="1">
      <alignment vertical="center"/>
    </xf>
    <xf numFmtId="180" fontId="3" fillId="0" borderId="27" xfId="49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78" fontId="2" fillId="0" borderId="31" xfId="49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80" fontId="3" fillId="0" borderId="31" xfId="49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 textRotation="255"/>
    </xf>
    <xf numFmtId="0" fontId="3" fillId="0" borderId="21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vertical="center" textRotation="255"/>
    </xf>
    <xf numFmtId="0" fontId="3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 textRotation="255"/>
    </xf>
    <xf numFmtId="188" fontId="5" fillId="0" borderId="37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vertical="center" textRotation="255"/>
    </xf>
    <xf numFmtId="188" fontId="5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 textRotation="255"/>
    </xf>
    <xf numFmtId="178" fontId="3" fillId="0" borderId="39" xfId="49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178" fontId="7" fillId="0" borderId="46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180" fontId="3" fillId="0" borderId="46" xfId="49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3" fillId="0" borderId="4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178" fontId="2" fillId="0" borderId="39" xfId="49" applyNumberFormat="1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textRotation="255"/>
    </xf>
    <xf numFmtId="0" fontId="9" fillId="0" borderId="1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178" fontId="3" fillId="0" borderId="12" xfId="49" applyNumberFormat="1" applyFont="1" applyFill="1" applyBorder="1" applyAlignment="1">
      <alignment vertical="center"/>
    </xf>
    <xf numFmtId="180" fontId="3" fillId="0" borderId="12" xfId="49" applyNumberFormat="1" applyFont="1" applyFill="1" applyBorder="1" applyAlignment="1">
      <alignment horizontal="center" vertical="center"/>
    </xf>
    <xf numFmtId="38" fontId="3" fillId="0" borderId="27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190" fontId="13" fillId="0" borderId="0" xfId="0" applyNumberFormat="1" applyFont="1" applyAlignment="1">
      <alignment horizontal="left" vertical="center"/>
    </xf>
    <xf numFmtId="190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190" fontId="15" fillId="0" borderId="52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190" fontId="15" fillId="0" borderId="55" xfId="0" applyNumberFormat="1" applyFont="1" applyBorder="1" applyAlignment="1">
      <alignment horizontal="distributed" vertical="center"/>
    </xf>
    <xf numFmtId="190" fontId="18" fillId="0" borderId="56" xfId="0" applyNumberFormat="1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left" indent="2"/>
    </xf>
    <xf numFmtId="0" fontId="15" fillId="0" borderId="59" xfId="0" applyFont="1" applyBorder="1" applyAlignment="1">
      <alignment horizontal="center"/>
    </xf>
    <xf numFmtId="190" fontId="15" fillId="0" borderId="57" xfId="0" applyNumberFormat="1" applyFont="1" applyBorder="1" applyAlignment="1">
      <alignment horizontal="center" vertical="center"/>
    </xf>
    <xf numFmtId="190" fontId="15" fillId="0" borderId="60" xfId="0" applyNumberFormat="1" applyFont="1" applyBorder="1" applyAlignment="1">
      <alignment horizontal="center" vertical="center"/>
    </xf>
    <xf numFmtId="190" fontId="15" fillId="0" borderId="61" xfId="0" applyNumberFormat="1" applyFont="1" applyBorder="1" applyAlignment="1">
      <alignment horizontal="center" vertical="center"/>
    </xf>
    <xf numFmtId="0" fontId="15" fillId="0" borderId="61" xfId="0" applyFont="1" applyBorder="1" applyAlignment="1">
      <alignment horizontal="distributed"/>
    </xf>
    <xf numFmtId="190" fontId="18" fillId="0" borderId="59" xfId="0" applyNumberFormat="1" applyFont="1" applyBorder="1" applyAlignment="1">
      <alignment horizontal="center" vertical="center"/>
    </xf>
    <xf numFmtId="0" fontId="15" fillId="0" borderId="57" xfId="0" applyFont="1" applyBorder="1" applyAlignment="1">
      <alignment horizontal="center"/>
    </xf>
    <xf numFmtId="0" fontId="15" fillId="0" borderId="62" xfId="0" applyFont="1" applyBorder="1" applyAlignment="1">
      <alignment horizontal="left" indent="2"/>
    </xf>
    <xf numFmtId="0" fontId="15" fillId="0" borderId="63" xfId="0" applyFont="1" applyBorder="1" applyAlignment="1">
      <alignment horizontal="left" indent="2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190" fontId="15" fillId="0" borderId="65" xfId="0" applyNumberFormat="1" applyFont="1" applyBorder="1" applyAlignment="1">
      <alignment horizontal="right" vertical="center"/>
    </xf>
    <xf numFmtId="190" fontId="15" fillId="0" borderId="66" xfId="0" applyNumberFormat="1" applyFont="1" applyBorder="1" applyAlignment="1">
      <alignment horizontal="right" vertical="center"/>
    </xf>
    <xf numFmtId="190" fontId="15" fillId="0" borderId="53" xfId="0" applyNumberFormat="1" applyFont="1" applyBorder="1" applyAlignment="1">
      <alignment horizontal="right" vertical="center"/>
    </xf>
    <xf numFmtId="191" fontId="15" fillId="0" borderId="67" xfId="0" applyNumberFormat="1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190" fontId="15" fillId="0" borderId="69" xfId="0" applyNumberFormat="1" applyFont="1" applyBorder="1" applyAlignment="1">
      <alignment horizontal="right" vertical="center"/>
    </xf>
    <xf numFmtId="190" fontId="15" fillId="0" borderId="70" xfId="0" applyNumberFormat="1" applyFont="1" applyBorder="1" applyAlignment="1">
      <alignment horizontal="right" vertical="center"/>
    </xf>
    <xf numFmtId="190" fontId="15" fillId="0" borderId="71" xfId="0" applyNumberFormat="1" applyFont="1" applyBorder="1" applyAlignment="1">
      <alignment horizontal="right" vertical="center"/>
    </xf>
    <xf numFmtId="190" fontId="15" fillId="0" borderId="72" xfId="0" applyNumberFormat="1" applyFont="1" applyBorder="1" applyAlignment="1">
      <alignment horizontal="right" vertical="center"/>
    </xf>
    <xf numFmtId="190" fontId="15" fillId="0" borderId="73" xfId="0" applyNumberFormat="1" applyFont="1" applyBorder="1" applyAlignment="1">
      <alignment horizontal="right" vertical="center"/>
    </xf>
    <xf numFmtId="191" fontId="15" fillId="0" borderId="74" xfId="0" applyNumberFormat="1" applyFont="1" applyBorder="1" applyAlignment="1">
      <alignment horizontal="center" vertical="center"/>
    </xf>
    <xf numFmtId="190" fontId="15" fillId="0" borderId="75" xfId="0" applyNumberFormat="1" applyFont="1" applyBorder="1" applyAlignment="1">
      <alignment horizontal="right" vertical="center"/>
    </xf>
    <xf numFmtId="190" fontId="15" fillId="0" borderId="76" xfId="0" applyNumberFormat="1" applyFont="1" applyBorder="1" applyAlignment="1">
      <alignment horizontal="right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190" fontId="15" fillId="0" borderId="80" xfId="0" applyNumberFormat="1" applyFont="1" applyBorder="1" applyAlignment="1">
      <alignment horizontal="right" vertical="center"/>
    </xf>
    <xf numFmtId="0" fontId="15" fillId="0" borderId="81" xfId="0" applyFont="1" applyBorder="1" applyAlignment="1">
      <alignment horizontal="center" vertical="center"/>
    </xf>
    <xf numFmtId="190" fontId="15" fillId="0" borderId="82" xfId="0" applyNumberFormat="1" applyFont="1" applyBorder="1" applyAlignment="1">
      <alignment horizontal="right" vertical="center"/>
    </xf>
    <xf numFmtId="190" fontId="15" fillId="0" borderId="83" xfId="0" applyNumberFormat="1" applyFont="1" applyBorder="1" applyAlignment="1">
      <alignment horizontal="right" vertical="center"/>
    </xf>
    <xf numFmtId="190" fontId="15" fillId="0" borderId="84" xfId="0" applyNumberFormat="1" applyFont="1" applyBorder="1" applyAlignment="1">
      <alignment horizontal="right" vertical="center"/>
    </xf>
    <xf numFmtId="190" fontId="15" fillId="0" borderId="61" xfId="0" applyNumberFormat="1" applyFont="1" applyBorder="1" applyAlignment="1">
      <alignment horizontal="right" vertical="center"/>
    </xf>
    <xf numFmtId="0" fontId="15" fillId="0" borderId="85" xfId="0" applyFont="1" applyBorder="1" applyAlignment="1">
      <alignment horizontal="center" vertical="center"/>
    </xf>
    <xf numFmtId="190" fontId="15" fillId="0" borderId="86" xfId="0" applyNumberFormat="1" applyFont="1" applyBorder="1" applyAlignment="1">
      <alignment horizontal="right" vertical="center"/>
    </xf>
    <xf numFmtId="190" fontId="15" fillId="0" borderId="63" xfId="0" applyNumberFormat="1" applyFont="1" applyBorder="1" applyAlignment="1">
      <alignment horizontal="right" vertical="center"/>
    </xf>
    <xf numFmtId="190" fontId="15" fillId="0" borderId="87" xfId="0" applyNumberFormat="1" applyFont="1" applyBorder="1" applyAlignment="1">
      <alignment horizontal="right" vertical="center"/>
    </xf>
    <xf numFmtId="191" fontId="15" fillId="0" borderId="88" xfId="0" applyNumberFormat="1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190" fontId="15" fillId="0" borderId="90" xfId="0" applyNumberFormat="1" applyFont="1" applyBorder="1" applyAlignment="1">
      <alignment horizontal="right" vertical="center"/>
    </xf>
    <xf numFmtId="190" fontId="15" fillId="0" borderId="91" xfId="0" applyNumberFormat="1" applyFont="1" applyBorder="1" applyAlignment="1">
      <alignment horizontal="right" vertical="center"/>
    </xf>
    <xf numFmtId="191" fontId="15" fillId="0" borderId="92" xfId="0" applyNumberFormat="1" applyFont="1" applyBorder="1" applyAlignment="1">
      <alignment horizontal="center" vertical="center"/>
    </xf>
    <xf numFmtId="0" fontId="17" fillId="0" borderId="93" xfId="43" applyBorder="1" applyAlignment="1" applyProtection="1">
      <alignment/>
      <protection/>
    </xf>
    <xf numFmtId="190" fontId="15" fillId="0" borderId="0" xfId="0" applyNumberFormat="1" applyFont="1" applyAlignment="1">
      <alignment/>
    </xf>
    <xf numFmtId="190" fontId="19" fillId="0" borderId="0" xfId="0" applyNumberFormat="1" applyFont="1" applyAlignment="1">
      <alignment vertical="center"/>
    </xf>
    <xf numFmtId="190" fontId="19" fillId="0" borderId="0" xfId="0" applyNumberFormat="1" applyFont="1" applyAlignment="1">
      <alignment horizontal="center" vertical="center"/>
    </xf>
    <xf numFmtId="190" fontId="19" fillId="0" borderId="0" xfId="0" applyNumberFormat="1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right"/>
    </xf>
    <xf numFmtId="0" fontId="3" fillId="0" borderId="5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9" fontId="3" fillId="0" borderId="21" xfId="42" applyFont="1" applyFill="1" applyBorder="1" applyAlignment="1">
      <alignment horizontal="center" vertical="center"/>
    </xf>
    <xf numFmtId="9" fontId="3" fillId="0" borderId="24" xfId="42" applyFont="1" applyFill="1" applyBorder="1" applyAlignment="1">
      <alignment horizontal="center" vertical="center"/>
    </xf>
    <xf numFmtId="9" fontId="3" fillId="0" borderId="42" xfId="42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 textRotation="255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100" xfId="0" applyFont="1" applyFill="1" applyBorder="1" applyAlignment="1">
      <alignment horizontal="center" vertical="center" textRotation="255"/>
    </xf>
    <xf numFmtId="0" fontId="3" fillId="0" borderId="101" xfId="0" applyFont="1" applyFill="1" applyBorder="1" applyAlignment="1">
      <alignment horizontal="center" vertical="center" textRotation="255"/>
    </xf>
    <xf numFmtId="0" fontId="3" fillId="0" borderId="102" xfId="0" applyFont="1" applyFill="1" applyBorder="1" applyAlignment="1">
      <alignment horizontal="center" vertical="center" textRotation="255"/>
    </xf>
    <xf numFmtId="0" fontId="3" fillId="0" borderId="103" xfId="0" applyFont="1" applyFill="1" applyBorder="1" applyAlignment="1">
      <alignment horizontal="center" vertical="center" textRotation="255"/>
    </xf>
    <xf numFmtId="0" fontId="3" fillId="0" borderId="104" xfId="0" applyFont="1" applyFill="1" applyBorder="1" applyAlignment="1">
      <alignment horizontal="center" vertical="center" textRotation="255"/>
    </xf>
    <xf numFmtId="0" fontId="3" fillId="0" borderId="105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/>
    </xf>
    <xf numFmtId="0" fontId="6" fillId="0" borderId="99" xfId="0" applyFont="1" applyFill="1" applyBorder="1" applyAlignment="1">
      <alignment horizontal="center" vertical="center" textRotation="255"/>
    </xf>
    <xf numFmtId="0" fontId="4" fillId="0" borderId="10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190" fontId="17" fillId="0" borderId="106" xfId="43" applyNumberFormat="1" applyBorder="1" applyAlignment="1" applyProtection="1">
      <alignment horizontal="center" vertical="center"/>
      <protection/>
    </xf>
    <xf numFmtId="0" fontId="17" fillId="0" borderId="60" xfId="43" applyBorder="1" applyAlignment="1" applyProtection="1">
      <alignment horizontal="center" vertical="center"/>
      <protection/>
    </xf>
    <xf numFmtId="190" fontId="17" fillId="0" borderId="107" xfId="43" applyNumberFormat="1" applyBorder="1" applyAlignment="1" applyProtection="1">
      <alignment horizontal="center" vertical="center"/>
      <protection/>
    </xf>
    <xf numFmtId="0" fontId="17" fillId="0" borderId="61" xfId="43" applyBorder="1" applyAlignment="1" applyProtection="1">
      <alignment horizontal="center" vertical="center"/>
      <protection/>
    </xf>
    <xf numFmtId="0" fontId="17" fillId="0" borderId="108" xfId="43" applyBorder="1" applyAlignment="1" applyProtection="1">
      <alignment horizontal="center" vertical="center"/>
      <protection/>
    </xf>
    <xf numFmtId="0" fontId="17" fillId="0" borderId="0" xfId="43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923925</xdr:colOff>
      <xdr:row>30</xdr:row>
      <xdr:rowOff>161925</xdr:rowOff>
    </xdr:from>
    <xdr:to>
      <xdr:col>8</xdr:col>
      <xdr:colOff>1209675</xdr:colOff>
      <xdr:row>30</xdr:row>
      <xdr:rowOff>161925</xdr:rowOff>
    </xdr:to>
    <xdr:sp>
      <xdr:nvSpPr>
        <xdr:cNvPr id="1" name="Line 5"/>
        <xdr:cNvSpPr>
          <a:spLocks/>
        </xdr:cNvSpPr>
      </xdr:nvSpPr>
      <xdr:spPr>
        <a:xfrm>
          <a:off x="6200775" y="9639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2.html#(3)-1" TargetMode="External" /><Relationship Id="rId2" Type="http://schemas.openxmlformats.org/officeDocument/2006/relationships/hyperlink" Target="http://www.tokyo23city-kuchokai.jp/seido/gaiyo_3.html#(1)" TargetMode="External" /><Relationship Id="rId3" Type="http://schemas.openxmlformats.org/officeDocument/2006/relationships/hyperlink" Target="http://www.tokyo23city-kuchokai.jp/seido/gaiyo_4.html#(1)" TargetMode="External" /><Relationship Id="rId4" Type="http://schemas.openxmlformats.org/officeDocument/2006/relationships/hyperlink" Target="http://www.tokyo23city-kuchokai.jp/seido/gaiyo_2.html" TargetMode="External" /><Relationship Id="rId5" Type="http://schemas.openxmlformats.org/officeDocument/2006/relationships/hyperlink" Target="http://www.tokyo23city-kuchokai.jp/seido/gaiyo_2.html#(4)" TargetMode="External" /><Relationship Id="rId6" Type="http://schemas.openxmlformats.org/officeDocument/2006/relationships/hyperlink" Target="http://www.tokyo23city-kuchokai.jp/seido/gaiyo.htm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U50"/>
  <sheetViews>
    <sheetView zoomScale="75" zoomScaleNormal="75" zoomScalePageLayoutView="0" workbookViewId="0" topLeftCell="A1">
      <pane xSplit="5" ySplit="4" topLeftCell="F20" activePane="bottomRight" state="frozen"/>
      <selection pane="topLeft" activeCell="C29" sqref="C29:D29"/>
      <selection pane="topRight" activeCell="C29" sqref="C29:D29"/>
      <selection pane="bottomLeft" activeCell="C29" sqref="C29:D29"/>
      <selection pane="bottomRight" activeCell="G10" sqref="G10"/>
    </sheetView>
  </sheetViews>
  <sheetFormatPr defaultColWidth="9.00390625" defaultRowHeight="13.5"/>
  <cols>
    <col min="1" max="2" width="4.00390625" style="3" bestFit="1" customWidth="1"/>
    <col min="3" max="3" width="4.625" style="3" customWidth="1"/>
    <col min="4" max="4" width="26.00390625" style="3" bestFit="1" customWidth="1"/>
    <col min="5" max="5" width="4.00390625" style="3" bestFit="1" customWidth="1"/>
    <col min="6" max="6" width="4.25390625" style="3" bestFit="1" customWidth="1"/>
    <col min="7" max="7" width="18.125" style="3" bestFit="1" customWidth="1"/>
    <col min="8" max="8" width="4.25390625" style="3" bestFit="1" customWidth="1"/>
    <col min="9" max="9" width="18.125" style="3" bestFit="1" customWidth="1"/>
    <col min="10" max="10" width="4.25390625" style="3" bestFit="1" customWidth="1"/>
    <col min="11" max="11" width="15.625" style="3" bestFit="1" customWidth="1"/>
    <col min="12" max="12" width="4.00390625" style="3" bestFit="1" customWidth="1"/>
    <col min="13" max="13" width="9.125" style="3" customWidth="1"/>
    <col min="14" max="14" width="12.125" style="3" bestFit="1" customWidth="1"/>
    <col min="15" max="16384" width="9.00390625" style="3" customWidth="1"/>
  </cols>
  <sheetData>
    <row r="1" spans="1:17" ht="27" customHeight="1">
      <c r="A1" s="68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</row>
    <row r="2" spans="4:14" ht="23.25" customHeight="1" thickBot="1">
      <c r="D2" s="67"/>
      <c r="K2" s="4" t="s">
        <v>51</v>
      </c>
      <c r="L2" s="4"/>
      <c r="M2" s="4"/>
      <c r="N2" s="4"/>
    </row>
    <row r="3" spans="1:21" ht="26.25" customHeight="1">
      <c r="A3" s="168" t="s">
        <v>0</v>
      </c>
      <c r="B3" s="169"/>
      <c r="C3" s="169"/>
      <c r="D3" s="169"/>
      <c r="E3" s="170"/>
      <c r="F3" s="5" t="s">
        <v>64</v>
      </c>
      <c r="G3" s="6"/>
      <c r="H3" s="7" t="s">
        <v>60</v>
      </c>
      <c r="I3" s="6"/>
      <c r="J3" s="7" t="s">
        <v>1</v>
      </c>
      <c r="K3" s="6"/>
      <c r="L3" s="7" t="s">
        <v>2</v>
      </c>
      <c r="M3" s="6"/>
      <c r="N3" s="174" t="s">
        <v>3</v>
      </c>
      <c r="O3" s="8"/>
      <c r="P3" s="8"/>
      <c r="Q3" s="8"/>
      <c r="R3" s="8"/>
      <c r="S3" s="8"/>
      <c r="T3" s="8"/>
      <c r="U3" s="8"/>
    </row>
    <row r="4" spans="1:21" ht="26.25" customHeight="1" thickBot="1">
      <c r="A4" s="171"/>
      <c r="B4" s="172"/>
      <c r="C4" s="172"/>
      <c r="D4" s="172"/>
      <c r="E4" s="173"/>
      <c r="F4" s="10" t="s">
        <v>65</v>
      </c>
      <c r="G4" s="9"/>
      <c r="H4" s="10" t="s">
        <v>52</v>
      </c>
      <c r="I4" s="9"/>
      <c r="J4" s="10" t="s">
        <v>4</v>
      </c>
      <c r="K4" s="9"/>
      <c r="L4" s="10" t="s">
        <v>5</v>
      </c>
      <c r="M4" s="9"/>
      <c r="N4" s="175"/>
      <c r="O4" s="8"/>
      <c r="P4" s="8"/>
      <c r="Q4" s="8"/>
      <c r="R4" s="8"/>
      <c r="S4" s="8"/>
      <c r="T4" s="8"/>
      <c r="U4" s="8"/>
    </row>
    <row r="5" spans="1:21" ht="24.75" customHeight="1">
      <c r="A5" s="179" t="s">
        <v>20</v>
      </c>
      <c r="B5" s="182" t="s">
        <v>21</v>
      </c>
      <c r="C5" s="11"/>
      <c r="D5" s="12" t="s">
        <v>22</v>
      </c>
      <c r="E5" s="13"/>
      <c r="F5" s="14"/>
      <c r="G5" s="15">
        <v>988524124</v>
      </c>
      <c r="H5" s="11"/>
      <c r="I5" s="15">
        <v>992481207</v>
      </c>
      <c r="J5" s="75" t="str">
        <f aca="true" t="shared" si="0" ref="J5:J10">IF(K5&lt;0,"△","  ")</f>
        <v>△</v>
      </c>
      <c r="K5" s="15">
        <f>G5-I5</f>
        <v>-3957083</v>
      </c>
      <c r="L5" s="75" t="str">
        <f aca="true" t="shared" si="1" ref="L5:L10">IF(M5&lt;0,"△","  ")</f>
        <v>△</v>
      </c>
      <c r="M5" s="16">
        <f aca="true" t="shared" si="2" ref="M5:M10">IF(AND(G5&lt;&gt;0,I5&lt;&gt;0),ROUND((G5-I5)/I5*100,1),IF(AND(G5&lt;&gt;0,I5=0),"皆増",IF(AND(G5=0,I5&lt;&gt;0),"皆減","")))</f>
        <v>-0.4</v>
      </c>
      <c r="N5" s="17"/>
      <c r="O5" s="8"/>
      <c r="P5" s="8"/>
      <c r="Q5" s="8"/>
      <c r="R5" s="8"/>
      <c r="S5" s="8"/>
      <c r="T5" s="8"/>
      <c r="U5" s="8"/>
    </row>
    <row r="6" spans="1:21" ht="24.75" customHeight="1">
      <c r="A6" s="180"/>
      <c r="B6" s="183"/>
      <c r="C6" s="18"/>
      <c r="D6" s="19" t="s">
        <v>23</v>
      </c>
      <c r="E6" s="20"/>
      <c r="F6" s="21"/>
      <c r="G6" s="22">
        <v>731235591</v>
      </c>
      <c r="H6" s="18"/>
      <c r="I6" s="22">
        <v>624924790</v>
      </c>
      <c r="J6" s="70" t="str">
        <f t="shared" si="0"/>
        <v>  </v>
      </c>
      <c r="K6" s="22">
        <f>G6-I6</f>
        <v>106310801</v>
      </c>
      <c r="L6" s="70" t="str">
        <f t="shared" si="1"/>
        <v>  </v>
      </c>
      <c r="M6" s="23">
        <f t="shared" si="2"/>
        <v>17</v>
      </c>
      <c r="N6" s="17"/>
      <c r="O6" s="8"/>
      <c r="P6" s="8"/>
      <c r="Q6" s="8"/>
      <c r="R6" s="8"/>
      <c r="S6" s="8"/>
      <c r="T6" s="8"/>
      <c r="U6" s="8"/>
    </row>
    <row r="7" spans="1:14" ht="24.75" customHeight="1">
      <c r="A7" s="180"/>
      <c r="B7" s="183"/>
      <c r="C7" s="18"/>
      <c r="D7" s="19" t="s">
        <v>24</v>
      </c>
      <c r="E7" s="20"/>
      <c r="F7" s="21"/>
      <c r="G7" s="22">
        <v>18042</v>
      </c>
      <c r="H7" s="18"/>
      <c r="I7" s="22">
        <v>174880</v>
      </c>
      <c r="J7" s="70" t="str">
        <f t="shared" si="0"/>
        <v>△</v>
      </c>
      <c r="K7" s="22">
        <f>G7-I7</f>
        <v>-156838</v>
      </c>
      <c r="L7" s="70" t="str">
        <f t="shared" si="1"/>
        <v>△</v>
      </c>
      <c r="M7" s="23">
        <f t="shared" si="2"/>
        <v>-89.7</v>
      </c>
      <c r="N7" s="17"/>
    </row>
    <row r="8" spans="1:14" ht="24.75" customHeight="1">
      <c r="A8" s="180"/>
      <c r="B8" s="183"/>
      <c r="C8" s="18"/>
      <c r="D8" s="19" t="s">
        <v>25</v>
      </c>
      <c r="E8" s="20"/>
      <c r="F8" s="21"/>
      <c r="G8" s="22">
        <v>1443411</v>
      </c>
      <c r="H8" s="18"/>
      <c r="I8" s="22">
        <v>1437722</v>
      </c>
      <c r="J8" s="70" t="str">
        <f t="shared" si="0"/>
        <v>  </v>
      </c>
      <c r="K8" s="22">
        <f>G8-I8</f>
        <v>5689</v>
      </c>
      <c r="L8" s="70" t="str">
        <f t="shared" si="1"/>
        <v>  </v>
      </c>
      <c r="M8" s="23">
        <f t="shared" si="2"/>
        <v>0.4</v>
      </c>
      <c r="N8" s="17"/>
    </row>
    <row r="9" spans="1:14" ht="24.75" customHeight="1">
      <c r="A9" s="180"/>
      <c r="B9" s="183"/>
      <c r="C9" s="18"/>
      <c r="D9" s="19" t="s">
        <v>26</v>
      </c>
      <c r="E9" s="20"/>
      <c r="F9" s="21"/>
      <c r="G9" s="22">
        <v>44681962</v>
      </c>
      <c r="H9" s="18"/>
      <c r="I9" s="22">
        <v>39237416</v>
      </c>
      <c r="J9" s="70" t="str">
        <f t="shared" si="0"/>
        <v>  </v>
      </c>
      <c r="K9" s="22">
        <f>G9-I9</f>
        <v>5444546</v>
      </c>
      <c r="L9" s="70" t="str">
        <f t="shared" si="1"/>
        <v>  </v>
      </c>
      <c r="M9" s="23">
        <f t="shared" si="2"/>
        <v>13.9</v>
      </c>
      <c r="N9" s="17"/>
    </row>
    <row r="10" spans="1:14" ht="24.75" customHeight="1">
      <c r="A10" s="180"/>
      <c r="B10" s="184"/>
      <c r="C10" s="161" t="s">
        <v>16</v>
      </c>
      <c r="D10" s="162"/>
      <c r="E10" s="163"/>
      <c r="F10" s="21"/>
      <c r="G10" s="22">
        <f>SUM(G5:G9)</f>
        <v>1765903130</v>
      </c>
      <c r="H10" s="18"/>
      <c r="I10" s="22">
        <f>SUM(I5:I9)</f>
        <v>1658256015</v>
      </c>
      <c r="J10" s="70" t="str">
        <f t="shared" si="0"/>
        <v>  </v>
      </c>
      <c r="K10" s="22">
        <f>SUM(K5:K9)</f>
        <v>107647115</v>
      </c>
      <c r="L10" s="70" t="str">
        <f t="shared" si="1"/>
        <v>  </v>
      </c>
      <c r="M10" s="23">
        <f t="shared" si="2"/>
        <v>6.5</v>
      </c>
      <c r="N10" s="17"/>
    </row>
    <row r="11" spans="1:14" ht="24.75" customHeight="1">
      <c r="A11" s="180"/>
      <c r="B11" s="161" t="s">
        <v>27</v>
      </c>
      <c r="C11" s="162"/>
      <c r="D11" s="162"/>
      <c r="E11" s="163"/>
      <c r="F11" s="178">
        <v>0.52</v>
      </c>
      <c r="G11" s="177"/>
      <c r="H11" s="176">
        <v>0.52</v>
      </c>
      <c r="I11" s="177"/>
      <c r="J11" s="24"/>
      <c r="K11" s="81" t="s">
        <v>56</v>
      </c>
      <c r="L11" s="24"/>
      <c r="M11" s="81" t="s">
        <v>57</v>
      </c>
      <c r="N11" s="17"/>
    </row>
    <row r="12" spans="1:14" ht="24.75" customHeight="1">
      <c r="A12" s="180"/>
      <c r="B12" s="161" t="s">
        <v>28</v>
      </c>
      <c r="C12" s="162"/>
      <c r="D12" s="162"/>
      <c r="E12" s="163"/>
      <c r="F12" s="21"/>
      <c r="G12" s="22">
        <f>ROUND(G10*F11,0)</f>
        <v>918269628</v>
      </c>
      <c r="H12" s="18"/>
      <c r="I12" s="22">
        <f>ROUND(I10*H11,0)</f>
        <v>862293128</v>
      </c>
      <c r="J12" s="70" t="str">
        <f aca="true" t="shared" si="3" ref="J12:J43">IF(K12&lt;0,"△","  ")</f>
        <v>  </v>
      </c>
      <c r="K12" s="22">
        <f>G12-I12</f>
        <v>55976500</v>
      </c>
      <c r="L12" s="70" t="str">
        <f aca="true" t="shared" si="4" ref="L12:L43">IF(M12&lt;0,"△","  ")</f>
        <v>  </v>
      </c>
      <c r="M12" s="23">
        <f aca="true" t="shared" si="5" ref="M12:M47">IF(AND(G12&lt;&gt;0,I12&lt;&gt;0),ROUND((G12-I12)/I12*100,1),IF(AND(G12&lt;&gt;0,I12=0),"皆増",IF(AND(G12=0,I12&lt;&gt;0),"皆減","")))</f>
        <v>6.5</v>
      </c>
      <c r="N12" s="17"/>
    </row>
    <row r="13" spans="1:14" ht="24.75" customHeight="1">
      <c r="A13" s="180"/>
      <c r="B13" s="161" t="s">
        <v>29</v>
      </c>
      <c r="C13" s="162"/>
      <c r="D13" s="162"/>
      <c r="E13" s="163"/>
      <c r="F13" s="21" t="str">
        <f>IF(G13&lt;0,"△","  ")</f>
        <v>  </v>
      </c>
      <c r="G13" s="22">
        <v>6832993</v>
      </c>
      <c r="H13" s="18" t="str">
        <f>IF(I13&lt;0,"△","  ")</f>
        <v>  </v>
      </c>
      <c r="I13" s="22">
        <v>6832993</v>
      </c>
      <c r="J13" s="70" t="str">
        <f t="shared" si="3"/>
        <v>  </v>
      </c>
      <c r="K13" s="22">
        <f>G13-I13</f>
        <v>0</v>
      </c>
      <c r="L13" s="24"/>
      <c r="M13" s="81" t="s">
        <v>57</v>
      </c>
      <c r="N13" s="17"/>
    </row>
    <row r="14" spans="1:14" ht="24.75" customHeight="1">
      <c r="A14" s="180"/>
      <c r="B14" s="161" t="s">
        <v>16</v>
      </c>
      <c r="C14" s="162"/>
      <c r="D14" s="162"/>
      <c r="E14" s="20" t="s">
        <v>30</v>
      </c>
      <c r="F14" s="21"/>
      <c r="G14" s="26">
        <f>G12+G13</f>
        <v>925102621</v>
      </c>
      <c r="H14" s="18"/>
      <c r="I14" s="26">
        <f>I12+I13</f>
        <v>869126121</v>
      </c>
      <c r="J14" s="76" t="str">
        <f t="shared" si="3"/>
        <v>  </v>
      </c>
      <c r="K14" s="26">
        <f>K12+K13</f>
        <v>55976500</v>
      </c>
      <c r="L14" s="70" t="str">
        <f t="shared" si="4"/>
        <v>  </v>
      </c>
      <c r="M14" s="23">
        <f t="shared" si="5"/>
        <v>6.4</v>
      </c>
      <c r="N14" s="17"/>
    </row>
    <row r="15" spans="1:14" ht="24.75" customHeight="1">
      <c r="A15" s="180"/>
      <c r="B15" s="185" t="s">
        <v>31</v>
      </c>
      <c r="C15" s="27"/>
      <c r="D15" s="28" t="s">
        <v>32</v>
      </c>
      <c r="E15" s="29"/>
      <c r="F15" s="21"/>
      <c r="G15" s="26">
        <f>ROUND(G14*98/100,0)</f>
        <v>906600569</v>
      </c>
      <c r="H15" s="18"/>
      <c r="I15" s="26">
        <v>851743599</v>
      </c>
      <c r="J15" s="76" t="str">
        <f t="shared" si="3"/>
        <v>  </v>
      </c>
      <c r="K15" s="26">
        <f>G15-I15</f>
        <v>54856970</v>
      </c>
      <c r="L15" s="70" t="str">
        <f t="shared" si="4"/>
        <v>  </v>
      </c>
      <c r="M15" s="23">
        <f t="shared" si="5"/>
        <v>6.4</v>
      </c>
      <c r="N15" s="17"/>
    </row>
    <row r="16" spans="1:14" ht="24.75" customHeight="1" thickBot="1">
      <c r="A16" s="181"/>
      <c r="B16" s="186"/>
      <c r="C16" s="30"/>
      <c r="D16" s="28" t="s">
        <v>33</v>
      </c>
      <c r="E16" s="29"/>
      <c r="F16" s="31"/>
      <c r="G16" s="32">
        <f>ROUND(G14*2/100,0)</f>
        <v>18502052</v>
      </c>
      <c r="H16" s="30"/>
      <c r="I16" s="32">
        <v>17382522</v>
      </c>
      <c r="J16" s="77" t="str">
        <f t="shared" si="3"/>
        <v>  </v>
      </c>
      <c r="K16" s="32">
        <f>G16-I16</f>
        <v>1119530</v>
      </c>
      <c r="L16" s="71" t="str">
        <f t="shared" si="4"/>
        <v>  </v>
      </c>
      <c r="M16" s="33">
        <f t="shared" si="5"/>
        <v>6.4</v>
      </c>
      <c r="N16" s="34"/>
    </row>
    <row r="17" spans="1:14" ht="24.75" customHeight="1">
      <c r="A17" s="35"/>
      <c r="B17" s="189" t="s">
        <v>8</v>
      </c>
      <c r="C17" s="189"/>
      <c r="D17" s="189"/>
      <c r="E17" s="36" t="s">
        <v>6</v>
      </c>
      <c r="F17" s="37"/>
      <c r="G17" s="38">
        <f>G37+G38</f>
        <v>1002428818</v>
      </c>
      <c r="H17" s="39"/>
      <c r="I17" s="38">
        <f>I37+I38</f>
        <v>1000983150</v>
      </c>
      <c r="J17" s="78" t="str">
        <f t="shared" si="3"/>
        <v>  </v>
      </c>
      <c r="K17" s="38">
        <f>K37+K38</f>
        <v>1445668</v>
      </c>
      <c r="L17" s="72" t="str">
        <f t="shared" si="4"/>
        <v>  </v>
      </c>
      <c r="M17" s="40">
        <f t="shared" si="5"/>
        <v>0.1</v>
      </c>
      <c r="N17" s="41"/>
    </row>
    <row r="18" spans="1:14" ht="24.75" customHeight="1">
      <c r="A18" s="42"/>
      <c r="B18" s="185" t="s">
        <v>34</v>
      </c>
      <c r="C18" s="43"/>
      <c r="D18" s="19" t="s">
        <v>9</v>
      </c>
      <c r="E18" s="20"/>
      <c r="F18" s="21"/>
      <c r="G18" s="22">
        <v>659498434</v>
      </c>
      <c r="H18" s="18"/>
      <c r="I18" s="22">
        <v>659498434</v>
      </c>
      <c r="J18" s="70" t="str">
        <f t="shared" si="3"/>
        <v>  </v>
      </c>
      <c r="K18" s="22">
        <f>G18-I18</f>
        <v>0</v>
      </c>
      <c r="L18" s="70" t="str">
        <f t="shared" si="4"/>
        <v>  </v>
      </c>
      <c r="M18" s="23">
        <f t="shared" si="5"/>
        <v>0</v>
      </c>
      <c r="N18" s="17"/>
    </row>
    <row r="19" spans="1:14" ht="24.75" customHeight="1">
      <c r="A19" s="44"/>
      <c r="B19" s="183"/>
      <c r="C19" s="43"/>
      <c r="D19" s="19" t="s">
        <v>10</v>
      </c>
      <c r="E19" s="20"/>
      <c r="F19" s="21"/>
      <c r="G19" s="22">
        <v>2299266</v>
      </c>
      <c r="H19" s="18"/>
      <c r="I19" s="22">
        <v>2299266</v>
      </c>
      <c r="J19" s="70" t="str">
        <f t="shared" si="3"/>
        <v>  </v>
      </c>
      <c r="K19" s="22">
        <f>G19-I19</f>
        <v>0</v>
      </c>
      <c r="L19" s="70" t="str">
        <f t="shared" si="4"/>
        <v>  </v>
      </c>
      <c r="M19" s="23">
        <f t="shared" si="5"/>
        <v>0</v>
      </c>
      <c r="N19" s="17"/>
    </row>
    <row r="20" spans="1:14" ht="24.75" customHeight="1">
      <c r="A20" s="44"/>
      <c r="B20" s="183"/>
      <c r="C20" s="43"/>
      <c r="D20" s="19" t="s">
        <v>11</v>
      </c>
      <c r="E20" s="20"/>
      <c r="F20" s="21"/>
      <c r="G20" s="22">
        <v>66835607</v>
      </c>
      <c r="H20" s="18"/>
      <c r="I20" s="22">
        <v>66835607</v>
      </c>
      <c r="J20" s="70" t="str">
        <f t="shared" si="3"/>
        <v>  </v>
      </c>
      <c r="K20" s="22">
        <f>G20-I20</f>
        <v>0</v>
      </c>
      <c r="L20" s="70" t="str">
        <f t="shared" si="4"/>
        <v>  </v>
      </c>
      <c r="M20" s="23">
        <f t="shared" si="5"/>
        <v>0</v>
      </c>
      <c r="N20" s="17"/>
    </row>
    <row r="21" spans="1:14" ht="24.75" customHeight="1">
      <c r="A21" s="44"/>
      <c r="B21" s="183"/>
      <c r="C21" s="43"/>
      <c r="D21" s="19" t="s">
        <v>35</v>
      </c>
      <c r="E21" s="20"/>
      <c r="F21" s="21"/>
      <c r="G21" s="22">
        <v>4</v>
      </c>
      <c r="H21" s="18"/>
      <c r="I21" s="22">
        <v>4</v>
      </c>
      <c r="J21" s="70" t="str">
        <f t="shared" si="3"/>
        <v>  </v>
      </c>
      <c r="K21" s="22">
        <f>G21-I21</f>
        <v>0</v>
      </c>
      <c r="L21" s="70" t="str">
        <f t="shared" si="4"/>
        <v>  </v>
      </c>
      <c r="M21" s="23">
        <f t="shared" si="5"/>
        <v>0</v>
      </c>
      <c r="N21" s="17"/>
    </row>
    <row r="22" spans="1:14" ht="24.75" customHeight="1">
      <c r="A22" s="44"/>
      <c r="B22" s="184"/>
      <c r="C22" s="18"/>
      <c r="D22" s="25" t="s">
        <v>36</v>
      </c>
      <c r="E22" s="20"/>
      <c r="F22" s="21"/>
      <c r="G22" s="22">
        <f>SUM(G18:G21)</f>
        <v>728633311</v>
      </c>
      <c r="H22" s="18"/>
      <c r="I22" s="22">
        <f>SUM(I18:I21)</f>
        <v>728633311</v>
      </c>
      <c r="J22" s="70" t="str">
        <f t="shared" si="3"/>
        <v>  </v>
      </c>
      <c r="K22" s="22">
        <f>SUM(K18:K21)</f>
        <v>0</v>
      </c>
      <c r="L22" s="70" t="str">
        <f t="shared" si="4"/>
        <v>  </v>
      </c>
      <c r="M22" s="23">
        <f t="shared" si="5"/>
        <v>0</v>
      </c>
      <c r="N22" s="17"/>
    </row>
    <row r="23" spans="1:14" ht="24.75" customHeight="1">
      <c r="A23" s="44"/>
      <c r="B23" s="18"/>
      <c r="C23" s="159" t="s">
        <v>37</v>
      </c>
      <c r="D23" s="160"/>
      <c r="E23" s="20"/>
      <c r="F23" s="21"/>
      <c r="G23" s="22">
        <v>8969455</v>
      </c>
      <c r="H23" s="18"/>
      <c r="I23" s="22">
        <v>8969455</v>
      </c>
      <c r="J23" s="70" t="str">
        <f t="shared" si="3"/>
        <v>  </v>
      </c>
      <c r="K23" s="22">
        <f aca="true" t="shared" si="6" ref="K23:K29">G23-I23</f>
        <v>0</v>
      </c>
      <c r="L23" s="70" t="str">
        <f t="shared" si="4"/>
        <v>  </v>
      </c>
      <c r="M23" s="23">
        <f t="shared" si="5"/>
        <v>0</v>
      </c>
      <c r="N23" s="17"/>
    </row>
    <row r="24" spans="1:17" ht="24.75" customHeight="1">
      <c r="A24" s="45"/>
      <c r="B24" s="18"/>
      <c r="C24" s="159" t="s">
        <v>12</v>
      </c>
      <c r="D24" s="160"/>
      <c r="E24" s="20"/>
      <c r="F24" s="21"/>
      <c r="G24" s="22">
        <v>4707212</v>
      </c>
      <c r="H24" s="18"/>
      <c r="I24" s="22">
        <v>4707212</v>
      </c>
      <c r="J24" s="70" t="str">
        <f t="shared" si="3"/>
        <v>  </v>
      </c>
      <c r="K24" s="22">
        <f t="shared" si="6"/>
        <v>0</v>
      </c>
      <c r="L24" s="70" t="str">
        <f t="shared" si="4"/>
        <v>  </v>
      </c>
      <c r="M24" s="23">
        <f t="shared" si="5"/>
        <v>0</v>
      </c>
      <c r="N24" s="17"/>
      <c r="O24" s="8"/>
      <c r="P24" s="8"/>
      <c r="Q24" s="8"/>
    </row>
    <row r="25" spans="1:17" ht="24.75" customHeight="1">
      <c r="A25" s="44"/>
      <c r="B25" s="18"/>
      <c r="C25" s="159" t="s">
        <v>13</v>
      </c>
      <c r="D25" s="160"/>
      <c r="E25" s="20"/>
      <c r="F25" s="21"/>
      <c r="G25" s="22">
        <v>4459692</v>
      </c>
      <c r="H25" s="18"/>
      <c r="I25" s="22">
        <v>4459692</v>
      </c>
      <c r="J25" s="70" t="str">
        <f t="shared" si="3"/>
        <v>  </v>
      </c>
      <c r="K25" s="22">
        <f t="shared" si="6"/>
        <v>0</v>
      </c>
      <c r="L25" s="70" t="str">
        <f t="shared" si="4"/>
        <v>  </v>
      </c>
      <c r="M25" s="23">
        <f t="shared" si="5"/>
        <v>0</v>
      </c>
      <c r="N25" s="17"/>
      <c r="O25" s="8"/>
      <c r="P25" s="8"/>
      <c r="Q25" s="8"/>
    </row>
    <row r="26" spans="1:17" ht="24.75" customHeight="1">
      <c r="A26" s="44"/>
      <c r="B26" s="18"/>
      <c r="C26" s="159" t="s">
        <v>14</v>
      </c>
      <c r="D26" s="160"/>
      <c r="E26" s="20"/>
      <c r="F26" s="21"/>
      <c r="G26" s="22">
        <v>113873235</v>
      </c>
      <c r="H26" s="18"/>
      <c r="I26" s="22">
        <v>113873235</v>
      </c>
      <c r="J26" s="70" t="str">
        <f t="shared" si="3"/>
        <v>  </v>
      </c>
      <c r="K26" s="22">
        <f t="shared" si="6"/>
        <v>0</v>
      </c>
      <c r="L26" s="70" t="str">
        <f t="shared" si="4"/>
        <v>  </v>
      </c>
      <c r="M26" s="23">
        <f t="shared" si="5"/>
        <v>0</v>
      </c>
      <c r="N26" s="17"/>
      <c r="O26" s="8"/>
      <c r="P26" s="8"/>
      <c r="Q26" s="8"/>
    </row>
    <row r="27" spans="1:14" ht="24.75" customHeight="1">
      <c r="A27" s="44"/>
      <c r="B27" s="18"/>
      <c r="C27" s="159" t="s">
        <v>15</v>
      </c>
      <c r="D27" s="160"/>
      <c r="E27" s="20"/>
      <c r="F27" s="21"/>
      <c r="G27" s="22">
        <v>53518</v>
      </c>
      <c r="H27" s="18"/>
      <c r="I27" s="22">
        <v>53518</v>
      </c>
      <c r="J27" s="70" t="str">
        <f t="shared" si="3"/>
        <v>  </v>
      </c>
      <c r="K27" s="22">
        <f t="shared" si="6"/>
        <v>0</v>
      </c>
      <c r="L27" s="70" t="str">
        <f t="shared" si="4"/>
        <v>  </v>
      </c>
      <c r="M27" s="23">
        <f t="shared" si="5"/>
        <v>0</v>
      </c>
      <c r="N27" s="17"/>
    </row>
    <row r="28" spans="1:14" ht="24.75" customHeight="1">
      <c r="A28" s="44"/>
      <c r="B28" s="18"/>
      <c r="C28" s="159" t="s">
        <v>38</v>
      </c>
      <c r="D28" s="160"/>
      <c r="E28" s="20"/>
      <c r="F28" s="21"/>
      <c r="G28" s="22">
        <v>16779835</v>
      </c>
      <c r="H28" s="18"/>
      <c r="I28" s="22">
        <v>16779835</v>
      </c>
      <c r="J28" s="70" t="str">
        <f t="shared" si="3"/>
        <v>  </v>
      </c>
      <c r="K28" s="22">
        <f t="shared" si="6"/>
        <v>0</v>
      </c>
      <c r="L28" s="70" t="str">
        <f t="shared" si="4"/>
        <v>  </v>
      </c>
      <c r="M28" s="23">
        <f t="shared" si="5"/>
        <v>0</v>
      </c>
      <c r="N28" s="17"/>
    </row>
    <row r="29" spans="1:14" ht="24.75" customHeight="1">
      <c r="A29" s="44"/>
      <c r="B29" s="18"/>
      <c r="C29" s="159" t="s">
        <v>62</v>
      </c>
      <c r="D29" s="160"/>
      <c r="E29" s="20"/>
      <c r="F29" s="21"/>
      <c r="G29" s="22">
        <v>45615928</v>
      </c>
      <c r="H29" s="18"/>
      <c r="I29" s="22">
        <v>45615928</v>
      </c>
      <c r="J29" s="70" t="str">
        <f t="shared" si="3"/>
        <v>  </v>
      </c>
      <c r="K29" s="22">
        <f t="shared" si="6"/>
        <v>0</v>
      </c>
      <c r="L29" s="70" t="str">
        <f t="shared" si="4"/>
        <v>  </v>
      </c>
      <c r="M29" s="23">
        <f t="shared" si="5"/>
        <v>0</v>
      </c>
      <c r="N29" s="46"/>
    </row>
    <row r="30" spans="1:14" ht="24.75" customHeight="1">
      <c r="A30" s="44"/>
      <c r="B30" s="18"/>
      <c r="C30" s="162" t="s">
        <v>16</v>
      </c>
      <c r="D30" s="162"/>
      <c r="E30" s="20"/>
      <c r="F30" s="21"/>
      <c r="G30" s="22">
        <f>SUM(G22:G29)</f>
        <v>923092186</v>
      </c>
      <c r="H30" s="18"/>
      <c r="I30" s="22">
        <f>SUM(I22:I29)</f>
        <v>923092186</v>
      </c>
      <c r="J30" s="70" t="str">
        <f t="shared" si="3"/>
        <v>  </v>
      </c>
      <c r="K30" s="22">
        <f>SUM(K22:K29)</f>
        <v>0</v>
      </c>
      <c r="L30" s="70" t="str">
        <f t="shared" si="4"/>
        <v>  </v>
      </c>
      <c r="M30" s="23">
        <f t="shared" si="5"/>
        <v>0</v>
      </c>
      <c r="N30" s="17"/>
    </row>
    <row r="31" spans="1:14" ht="24.75" customHeight="1">
      <c r="A31" s="44"/>
      <c r="B31" s="18"/>
      <c r="C31" s="159" t="s">
        <v>59</v>
      </c>
      <c r="D31" s="159"/>
      <c r="E31" s="20"/>
      <c r="F31" s="21"/>
      <c r="G31" s="22">
        <v>1445668</v>
      </c>
      <c r="H31" s="18"/>
      <c r="I31" s="22"/>
      <c r="J31" s="70" t="str">
        <f>IF(K31&lt;0,"△","  ")</f>
        <v>  </v>
      </c>
      <c r="K31" s="22">
        <f aca="true" t="shared" si="7" ref="K31:K36">G31-I31</f>
        <v>1445668</v>
      </c>
      <c r="L31" s="70" t="str">
        <f>IF(M31&lt;0,"△","  ")</f>
        <v>  </v>
      </c>
      <c r="M31" s="23" t="str">
        <f>IF(AND(G31&lt;&gt;0,I31&lt;&gt;0),ROUND((G31-I31)/I31*100,1),IF(AND(G31&lt;&gt;0,I31=0),"皆増",IF(AND(G31=0,I31&lt;&gt;0),"皆減","")))</f>
        <v>皆増</v>
      </c>
      <c r="N31" s="17"/>
    </row>
    <row r="32" spans="1:14" ht="24.75" customHeight="1">
      <c r="A32" s="44"/>
      <c r="B32" s="18"/>
      <c r="C32" s="159" t="s">
        <v>39</v>
      </c>
      <c r="D32" s="160"/>
      <c r="E32" s="20"/>
      <c r="F32" s="21"/>
      <c r="G32" s="22">
        <v>4586956</v>
      </c>
      <c r="H32" s="18"/>
      <c r="I32" s="22">
        <v>4586956</v>
      </c>
      <c r="J32" s="70" t="str">
        <f t="shared" si="3"/>
        <v>  </v>
      </c>
      <c r="K32" s="22">
        <f t="shared" si="7"/>
        <v>0</v>
      </c>
      <c r="L32" s="70" t="str">
        <f t="shared" si="4"/>
        <v>  </v>
      </c>
      <c r="M32" s="23">
        <f t="shared" si="5"/>
        <v>0</v>
      </c>
      <c r="N32" s="17"/>
    </row>
    <row r="33" spans="1:14" ht="24.75" customHeight="1">
      <c r="A33" s="44"/>
      <c r="B33" s="18"/>
      <c r="C33" s="159" t="s">
        <v>17</v>
      </c>
      <c r="D33" s="160"/>
      <c r="E33" s="20"/>
      <c r="F33" s="21"/>
      <c r="G33" s="22">
        <v>13017427</v>
      </c>
      <c r="H33" s="18"/>
      <c r="I33" s="22">
        <v>13017427</v>
      </c>
      <c r="J33" s="70" t="str">
        <f t="shared" si="3"/>
        <v>  </v>
      </c>
      <c r="K33" s="22">
        <f t="shared" si="7"/>
        <v>0</v>
      </c>
      <c r="L33" s="70" t="str">
        <f t="shared" si="4"/>
        <v>  </v>
      </c>
      <c r="M33" s="23">
        <f t="shared" si="5"/>
        <v>0</v>
      </c>
      <c r="N33" s="17"/>
    </row>
    <row r="34" spans="1:14" ht="24.75" customHeight="1">
      <c r="A34" s="44"/>
      <c r="B34" s="18"/>
      <c r="C34" s="159" t="s">
        <v>18</v>
      </c>
      <c r="D34" s="160"/>
      <c r="E34" s="20"/>
      <c r="F34" s="21"/>
      <c r="G34" s="22">
        <v>804809</v>
      </c>
      <c r="H34" s="18"/>
      <c r="I34" s="22">
        <v>804809</v>
      </c>
      <c r="J34" s="70" t="str">
        <f t="shared" si="3"/>
        <v>  </v>
      </c>
      <c r="K34" s="22">
        <f t="shared" si="7"/>
        <v>0</v>
      </c>
      <c r="L34" s="70" t="str">
        <f t="shared" si="4"/>
        <v>  </v>
      </c>
      <c r="M34" s="23">
        <f t="shared" si="5"/>
        <v>0</v>
      </c>
      <c r="N34" s="17"/>
    </row>
    <row r="35" spans="1:14" ht="24.75" customHeight="1">
      <c r="A35" s="44"/>
      <c r="B35" s="18"/>
      <c r="C35" s="159" t="s">
        <v>58</v>
      </c>
      <c r="D35" s="160"/>
      <c r="E35" s="20"/>
      <c r="F35" s="21"/>
      <c r="G35" s="22">
        <v>40985114</v>
      </c>
      <c r="H35" s="18"/>
      <c r="I35" s="22">
        <v>40985114</v>
      </c>
      <c r="J35" s="70" t="str">
        <f>IF(K35&lt;0,"△","  ")</f>
        <v>  </v>
      </c>
      <c r="K35" s="22">
        <f t="shared" si="7"/>
        <v>0</v>
      </c>
      <c r="L35" s="70" t="str">
        <f>IF(M35&lt;0,"△","  ")</f>
        <v>  </v>
      </c>
      <c r="M35" s="23">
        <f>IF(AND(G35&lt;&gt;0,I35&lt;&gt;0),ROUND((G35-I35)/I35*100,1),IF(AND(G35&lt;&gt;0,I35=0),"皆増",IF(AND(G35=0,I35&lt;&gt;0),"皆減","")))</f>
        <v>0</v>
      </c>
      <c r="N35" s="46"/>
    </row>
    <row r="36" spans="1:14" ht="24.75" customHeight="1">
      <c r="A36" s="44"/>
      <c r="B36" s="18"/>
      <c r="C36" s="159" t="s">
        <v>40</v>
      </c>
      <c r="D36" s="160"/>
      <c r="E36" s="20"/>
      <c r="F36" s="21"/>
      <c r="G36" s="22">
        <v>1586776</v>
      </c>
      <c r="H36" s="18"/>
      <c r="I36" s="22">
        <v>1586776</v>
      </c>
      <c r="J36" s="70" t="str">
        <f t="shared" si="3"/>
        <v>  </v>
      </c>
      <c r="K36" s="22">
        <f t="shared" si="7"/>
        <v>0</v>
      </c>
      <c r="L36" s="70" t="str">
        <f t="shared" si="4"/>
        <v>  </v>
      </c>
      <c r="M36" s="23">
        <f t="shared" si="5"/>
        <v>0</v>
      </c>
      <c r="N36" s="17"/>
    </row>
    <row r="37" spans="1:14" ht="24.75" customHeight="1">
      <c r="A37" s="44"/>
      <c r="B37" s="18"/>
      <c r="C37" s="162" t="s">
        <v>41</v>
      </c>
      <c r="D37" s="162"/>
      <c r="E37" s="20"/>
      <c r="F37" s="21"/>
      <c r="G37" s="22">
        <f>SUM(G30:G36)</f>
        <v>985518936</v>
      </c>
      <c r="H37" s="18"/>
      <c r="I37" s="22">
        <f>SUM(I30:I36)</f>
        <v>984073268</v>
      </c>
      <c r="J37" s="70" t="str">
        <f t="shared" si="3"/>
        <v>  </v>
      </c>
      <c r="K37" s="22">
        <f>SUM(K30:K36)</f>
        <v>1445668</v>
      </c>
      <c r="L37" s="70" t="str">
        <f t="shared" si="4"/>
        <v>  </v>
      </c>
      <c r="M37" s="23">
        <f t="shared" si="5"/>
        <v>0.1</v>
      </c>
      <c r="N37" s="17"/>
    </row>
    <row r="38" spans="1:14" ht="24.75" customHeight="1">
      <c r="A38" s="47"/>
      <c r="B38" s="18"/>
      <c r="C38" s="159" t="s">
        <v>19</v>
      </c>
      <c r="D38" s="160"/>
      <c r="E38" s="20"/>
      <c r="F38" s="21"/>
      <c r="G38" s="22">
        <v>16909882</v>
      </c>
      <c r="H38" s="18"/>
      <c r="I38" s="22">
        <v>16909882</v>
      </c>
      <c r="J38" s="70" t="str">
        <f t="shared" si="3"/>
        <v>  </v>
      </c>
      <c r="K38" s="22">
        <f>G38-I38</f>
        <v>0</v>
      </c>
      <c r="L38" s="70" t="str">
        <f t="shared" si="4"/>
        <v>  </v>
      </c>
      <c r="M38" s="23">
        <f t="shared" si="5"/>
        <v>0</v>
      </c>
      <c r="N38" s="48"/>
    </row>
    <row r="39" spans="1:14" ht="24.75" customHeight="1">
      <c r="A39" s="49"/>
      <c r="B39" s="159" t="s">
        <v>42</v>
      </c>
      <c r="C39" s="160"/>
      <c r="D39" s="160"/>
      <c r="E39" s="20" t="s">
        <v>7</v>
      </c>
      <c r="F39" s="21"/>
      <c r="G39" s="26">
        <f>G40+G41</f>
        <v>1887556161</v>
      </c>
      <c r="H39" s="18"/>
      <c r="I39" s="26">
        <f>I40+I41</f>
        <v>1823785442</v>
      </c>
      <c r="J39" s="76" t="str">
        <f t="shared" si="3"/>
        <v>  </v>
      </c>
      <c r="K39" s="26">
        <f>K40+K41</f>
        <v>63770719</v>
      </c>
      <c r="L39" s="70" t="str">
        <f t="shared" si="4"/>
        <v>  </v>
      </c>
      <c r="M39" s="23">
        <f t="shared" si="5"/>
        <v>3.5</v>
      </c>
      <c r="N39" s="50"/>
    </row>
    <row r="40" spans="1:14" ht="24.75" customHeight="1">
      <c r="A40" s="44"/>
      <c r="B40" s="51"/>
      <c r="C40" s="159" t="s">
        <v>43</v>
      </c>
      <c r="D40" s="160"/>
      <c r="E40" s="20"/>
      <c r="F40" s="21"/>
      <c r="G40" s="22">
        <v>1541883090</v>
      </c>
      <c r="H40" s="18"/>
      <c r="I40" s="22">
        <v>1541883090</v>
      </c>
      <c r="J40" s="70" t="str">
        <f t="shared" si="3"/>
        <v>  </v>
      </c>
      <c r="K40" s="22">
        <f>G40-I40</f>
        <v>0</v>
      </c>
      <c r="L40" s="70" t="str">
        <f t="shared" si="4"/>
        <v>  </v>
      </c>
      <c r="M40" s="23">
        <f t="shared" si="5"/>
        <v>0</v>
      </c>
      <c r="N40" s="50"/>
    </row>
    <row r="41" spans="1:14" ht="24.75" customHeight="1">
      <c r="A41" s="47"/>
      <c r="B41" s="18"/>
      <c r="C41" s="159" t="s">
        <v>44</v>
      </c>
      <c r="D41" s="160"/>
      <c r="E41" s="20"/>
      <c r="F41" s="21"/>
      <c r="G41" s="22">
        <f>360617054-14943983</f>
        <v>345673071</v>
      </c>
      <c r="H41" s="18"/>
      <c r="I41" s="22">
        <v>281902352</v>
      </c>
      <c r="J41" s="79" t="str">
        <f t="shared" si="3"/>
        <v>  </v>
      </c>
      <c r="K41" s="52">
        <f>G41-I41</f>
        <v>63770719</v>
      </c>
      <c r="L41" s="70" t="str">
        <f t="shared" si="4"/>
        <v>  </v>
      </c>
      <c r="M41" s="23">
        <f t="shared" si="5"/>
        <v>22.6</v>
      </c>
      <c r="N41" s="50"/>
    </row>
    <row r="42" spans="1:14" ht="24.75" customHeight="1" thickBot="1">
      <c r="A42" s="49"/>
      <c r="B42" s="158" t="s">
        <v>45</v>
      </c>
      <c r="C42" s="158"/>
      <c r="D42" s="158"/>
      <c r="E42" s="82"/>
      <c r="F42" s="83"/>
      <c r="G42" s="84">
        <f>G39-G17</f>
        <v>885127343</v>
      </c>
      <c r="H42" s="85"/>
      <c r="I42" s="84">
        <f>I39-I17</f>
        <v>822802292</v>
      </c>
      <c r="J42" s="69"/>
      <c r="K42" s="86" t="s">
        <v>56</v>
      </c>
      <c r="L42" s="69"/>
      <c r="M42" s="86" t="s">
        <v>57</v>
      </c>
      <c r="N42" s="17"/>
    </row>
    <row r="43" spans="1:14" ht="24.75" customHeight="1" hidden="1">
      <c r="A43" s="190"/>
      <c r="B43" s="87"/>
      <c r="C43" s="189" t="s">
        <v>46</v>
      </c>
      <c r="D43" s="192"/>
      <c r="E43" s="36"/>
      <c r="F43" s="37"/>
      <c r="G43" s="38">
        <v>905712032</v>
      </c>
      <c r="H43" s="90"/>
      <c r="I43" s="91">
        <v>847652282</v>
      </c>
      <c r="J43" s="92" t="str">
        <f t="shared" si="3"/>
        <v>  </v>
      </c>
      <c r="K43" s="93">
        <f>G43-I43</f>
        <v>58059750</v>
      </c>
      <c r="L43" s="88" t="str">
        <f t="shared" si="4"/>
        <v>  </v>
      </c>
      <c r="M43" s="94">
        <f t="shared" si="5"/>
        <v>6.8</v>
      </c>
      <c r="N43" s="41"/>
    </row>
    <row r="44" spans="1:14" ht="24.75" customHeight="1" hidden="1" thickBot="1">
      <c r="A44" s="191"/>
      <c r="B44" s="30"/>
      <c r="C44" s="193" t="s">
        <v>47</v>
      </c>
      <c r="D44" s="194"/>
      <c r="E44" s="53"/>
      <c r="F44" s="54" t="str">
        <f>IF(G44&lt;0,"△","  ")</f>
        <v>  </v>
      </c>
      <c r="G44" s="32">
        <f>G43-G42</f>
        <v>20584689</v>
      </c>
      <c r="H44" s="30" t="str">
        <f>IF(I44&lt;0,"△","  ")</f>
        <v>  </v>
      </c>
      <c r="I44" s="95">
        <v>24849990</v>
      </c>
      <c r="J44" s="57"/>
      <c r="K44" s="89" t="s">
        <v>56</v>
      </c>
      <c r="L44" s="57"/>
      <c r="M44" s="89" t="s">
        <v>57</v>
      </c>
      <c r="N44" s="34"/>
    </row>
    <row r="45" spans="1:14" ht="24.75" customHeight="1">
      <c r="A45" s="179" t="s">
        <v>48</v>
      </c>
      <c r="B45" s="39"/>
      <c r="C45" s="189" t="s">
        <v>53</v>
      </c>
      <c r="D45" s="189"/>
      <c r="E45" s="36"/>
      <c r="F45" s="55"/>
      <c r="G45" s="38">
        <v>905712032</v>
      </c>
      <c r="H45" s="39"/>
      <c r="I45" s="38">
        <v>847652282</v>
      </c>
      <c r="J45" s="78" t="str">
        <f>IF(K45&lt;0,"△","  ")</f>
        <v>  </v>
      </c>
      <c r="K45" s="38">
        <f>G45-I45</f>
        <v>58059750</v>
      </c>
      <c r="L45" s="72" t="str">
        <f>IF(M45&lt;0,"△","  ")</f>
        <v>  </v>
      </c>
      <c r="M45" s="40">
        <f t="shared" si="5"/>
        <v>6.8</v>
      </c>
      <c r="N45" s="41" t="s">
        <v>63</v>
      </c>
    </row>
    <row r="46" spans="1:14" ht="24.75" customHeight="1">
      <c r="A46" s="187"/>
      <c r="B46" s="18"/>
      <c r="C46" s="159" t="s">
        <v>54</v>
      </c>
      <c r="D46" s="159"/>
      <c r="E46" s="20"/>
      <c r="F46" s="56"/>
      <c r="G46" s="26">
        <f>G16+N46</f>
        <v>19390589</v>
      </c>
      <c r="H46" s="18"/>
      <c r="I46" s="26">
        <v>17382522</v>
      </c>
      <c r="J46" s="76" t="str">
        <f>IF(K46&lt;0,"△","  ")</f>
        <v>  </v>
      </c>
      <c r="K46" s="26">
        <f>G46-I46</f>
        <v>2008067</v>
      </c>
      <c r="L46" s="70" t="str">
        <f>IF(M46&lt;0,"△","  ")</f>
        <v>  </v>
      </c>
      <c r="M46" s="23">
        <f t="shared" si="5"/>
        <v>11.6</v>
      </c>
      <c r="N46" s="96">
        <v>888537</v>
      </c>
    </row>
    <row r="47" spans="1:14" ht="24.75" customHeight="1" thickBot="1">
      <c r="A47" s="188"/>
      <c r="B47" s="165" t="s">
        <v>55</v>
      </c>
      <c r="C47" s="166"/>
      <c r="D47" s="166"/>
      <c r="E47" s="167"/>
      <c r="F47" s="58"/>
      <c r="G47" s="32">
        <f>G45+G46</f>
        <v>925102621</v>
      </c>
      <c r="H47" s="30"/>
      <c r="I47" s="32">
        <f>I45+I46</f>
        <v>865034804</v>
      </c>
      <c r="J47" s="77" t="str">
        <f>IF(K47&lt;0,"△","  ")</f>
        <v>  </v>
      </c>
      <c r="K47" s="32">
        <f>K45+K46</f>
        <v>60067817</v>
      </c>
      <c r="L47" s="71" t="str">
        <f>IF(M47&lt;0,"△","  ")</f>
        <v>  </v>
      </c>
      <c r="M47" s="33">
        <f t="shared" si="5"/>
        <v>6.9</v>
      </c>
      <c r="N47" s="34"/>
    </row>
    <row r="48" spans="10:12" ht="24.75" customHeight="1" thickBot="1">
      <c r="J48" s="73"/>
      <c r="L48" s="73"/>
    </row>
    <row r="49" spans="1:14" ht="24.75" customHeight="1" thickBot="1">
      <c r="A49" s="59"/>
      <c r="B49" s="164" t="s">
        <v>49</v>
      </c>
      <c r="C49" s="164"/>
      <c r="D49" s="164"/>
      <c r="E49" s="60"/>
      <c r="F49" s="61" t="str">
        <f>IF(G49&lt;0,"△","  ")</f>
        <v>  </v>
      </c>
      <c r="G49" s="62">
        <f>G14-G47</f>
        <v>0</v>
      </c>
      <c r="H49" s="63" t="str">
        <f>IF(I49&lt;0,"△","  ")</f>
        <v>  </v>
      </c>
      <c r="I49" s="62">
        <f>I14-I47</f>
        <v>4091317</v>
      </c>
      <c r="J49" s="80" t="str">
        <f>IF(K49&lt;0,"△","  ")</f>
        <v>  </v>
      </c>
      <c r="K49" s="62" t="s">
        <v>50</v>
      </c>
      <c r="L49" s="74" t="str">
        <f>IF(M49&lt;0,"△","  ")</f>
        <v>  </v>
      </c>
      <c r="M49" s="64" t="s">
        <v>50</v>
      </c>
      <c r="N49" s="65"/>
    </row>
    <row r="50" spans="2:9" ht="14.25">
      <c r="B50" s="66"/>
      <c r="C50" s="66"/>
      <c r="I50" s="67"/>
    </row>
  </sheetData>
  <sheetProtection/>
  <mergeCells count="42">
    <mergeCell ref="C35:D35"/>
    <mergeCell ref="C27:D27"/>
    <mergeCell ref="B17:D17"/>
    <mergeCell ref="B18:B22"/>
    <mergeCell ref="C24:D24"/>
    <mergeCell ref="C31:D31"/>
    <mergeCell ref="A45:A47"/>
    <mergeCell ref="C45:D45"/>
    <mergeCell ref="C46:D46"/>
    <mergeCell ref="A43:A44"/>
    <mergeCell ref="C43:D43"/>
    <mergeCell ref="C44:D44"/>
    <mergeCell ref="A3:E4"/>
    <mergeCell ref="N3:N4"/>
    <mergeCell ref="H11:I11"/>
    <mergeCell ref="C10:E10"/>
    <mergeCell ref="F11:G11"/>
    <mergeCell ref="B11:E11"/>
    <mergeCell ref="A5:A16"/>
    <mergeCell ref="B5:B10"/>
    <mergeCell ref="B14:D14"/>
    <mergeCell ref="B15:B16"/>
    <mergeCell ref="B49:D49"/>
    <mergeCell ref="C26:D26"/>
    <mergeCell ref="C23:D23"/>
    <mergeCell ref="B47:E47"/>
    <mergeCell ref="C36:D36"/>
    <mergeCell ref="C37:D37"/>
    <mergeCell ref="C40:D40"/>
    <mergeCell ref="C41:D41"/>
    <mergeCell ref="B39:D39"/>
    <mergeCell ref="C38:D38"/>
    <mergeCell ref="B42:D42"/>
    <mergeCell ref="C25:D25"/>
    <mergeCell ref="B12:E12"/>
    <mergeCell ref="B13:E13"/>
    <mergeCell ref="C29:D29"/>
    <mergeCell ref="C32:D32"/>
    <mergeCell ref="C30:D30"/>
    <mergeCell ref="C33:D33"/>
    <mergeCell ref="C34:D34"/>
    <mergeCell ref="C28:D28"/>
  </mergeCells>
  <printOptions/>
  <pageMargins left="0.5905511811023623" right="0.3937007874015748" top="0.5905511811023623" bottom="0.3937007874015748" header="0.2755905511811024" footer="0.2755905511811024"/>
  <pageSetup fitToHeight="1" fitToWidth="1" horizontalDpi="300" verticalDpi="3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E22">
      <selection activeCell="F56" sqref="F56"/>
    </sheetView>
  </sheetViews>
  <sheetFormatPr defaultColWidth="8.00390625" defaultRowHeight="13.5"/>
  <cols>
    <col min="1" max="1" width="8.75390625" style="99" customWidth="1"/>
    <col min="2" max="3" width="25.625" style="101" customWidth="1"/>
    <col min="4" max="5" width="25.625" style="99" customWidth="1"/>
    <col min="6" max="6" width="25.625" style="101" customWidth="1"/>
    <col min="7" max="7" width="5.125" style="100" customWidth="1"/>
    <col min="8" max="8" width="15.00390625" style="99" customWidth="1"/>
    <col min="9" max="16384" width="8.00390625" style="99" customWidth="1"/>
  </cols>
  <sheetData>
    <row r="1" spans="1:6" ht="20.25" customHeight="1">
      <c r="A1" s="97" t="s">
        <v>124</v>
      </c>
      <c r="B1" s="98"/>
      <c r="C1" s="98"/>
      <c r="F1" s="98"/>
    </row>
    <row r="2" spans="1:8" ht="20.25" customHeight="1">
      <c r="A2" s="98"/>
      <c r="B2" s="98"/>
      <c r="C2" s="98"/>
      <c r="D2" s="101"/>
      <c r="E2" s="101"/>
      <c r="F2" s="98"/>
      <c r="G2" s="102" t="s">
        <v>66</v>
      </c>
      <c r="H2" s="98"/>
    </row>
    <row r="3" spans="1:8" ht="20.25" customHeight="1">
      <c r="A3" s="103"/>
      <c r="B3" s="195" t="s">
        <v>67</v>
      </c>
      <c r="C3" s="197" t="s">
        <v>68</v>
      </c>
      <c r="D3" s="104" t="s">
        <v>69</v>
      </c>
      <c r="E3" s="105" t="s">
        <v>70</v>
      </c>
      <c r="F3" s="106"/>
      <c r="G3" s="107"/>
      <c r="H3" s="98"/>
    </row>
    <row r="4" spans="1:7" ht="13.5" customHeight="1">
      <c r="A4" s="108" t="s">
        <v>71</v>
      </c>
      <c r="B4" s="196"/>
      <c r="C4" s="198"/>
      <c r="D4" s="109"/>
      <c r="E4" s="109"/>
      <c r="F4" s="199" t="s">
        <v>72</v>
      </c>
      <c r="G4" s="110"/>
    </row>
    <row r="5" spans="1:8" ht="14.25" customHeight="1">
      <c r="A5" s="111"/>
      <c r="B5" s="112" t="s">
        <v>73</v>
      </c>
      <c r="C5" s="113" t="s">
        <v>6</v>
      </c>
      <c r="D5" s="114" t="s">
        <v>74</v>
      </c>
      <c r="E5" s="114" t="s">
        <v>75</v>
      </c>
      <c r="F5" s="199"/>
      <c r="G5" s="115"/>
      <c r="H5" s="98"/>
    </row>
    <row r="6" spans="1:7" ht="12" customHeight="1">
      <c r="A6" s="116"/>
      <c r="B6" s="117"/>
      <c r="C6" s="118"/>
      <c r="D6" s="118"/>
      <c r="E6" s="118"/>
      <c r="F6" s="119" t="s">
        <v>76</v>
      </c>
      <c r="G6" s="110"/>
    </row>
    <row r="7" spans="1:8" ht="22.5" customHeight="1">
      <c r="A7" s="120" t="s">
        <v>77</v>
      </c>
      <c r="B7" s="121">
        <v>22228406</v>
      </c>
      <c r="C7" s="122">
        <f aca="true" t="shared" si="0" ref="C7:C29">D7+E7</f>
        <v>26606216</v>
      </c>
      <c r="D7" s="122">
        <v>19340616</v>
      </c>
      <c r="E7" s="122">
        <v>7265600</v>
      </c>
      <c r="F7" s="123">
        <f aca="true" t="shared" si="1" ref="F7:F29">IF((C7-B7)&gt;=0,(C7-B7),0)</f>
        <v>4377810</v>
      </c>
      <c r="G7" s="124" t="s">
        <v>78</v>
      </c>
      <c r="H7" s="98"/>
    </row>
    <row r="8" spans="1:8" ht="22.5" customHeight="1">
      <c r="A8" s="125" t="s">
        <v>79</v>
      </c>
      <c r="B8" s="126">
        <v>24160826</v>
      </c>
      <c r="C8" s="127">
        <f t="shared" si="0"/>
        <v>37053645</v>
      </c>
      <c r="D8" s="128">
        <v>29382500</v>
      </c>
      <c r="E8" s="129">
        <v>7671145</v>
      </c>
      <c r="F8" s="130">
        <f t="shared" si="1"/>
        <v>12892819</v>
      </c>
      <c r="G8" s="131" t="s">
        <v>80</v>
      </c>
      <c r="H8" s="98"/>
    </row>
    <row r="9" spans="1:8" ht="22.5" customHeight="1">
      <c r="A9" s="125" t="s">
        <v>81</v>
      </c>
      <c r="B9" s="126">
        <v>64880612</v>
      </c>
      <c r="C9" s="132">
        <f t="shared" si="0"/>
        <v>49319702</v>
      </c>
      <c r="D9" s="128">
        <v>39660703</v>
      </c>
      <c r="E9" s="129">
        <v>9658999</v>
      </c>
      <c r="F9" s="133" t="s">
        <v>125</v>
      </c>
      <c r="G9" s="131" t="s">
        <v>81</v>
      </c>
      <c r="H9" s="98"/>
    </row>
    <row r="10" spans="1:8" ht="22.5" customHeight="1">
      <c r="A10" s="134" t="s">
        <v>82</v>
      </c>
      <c r="B10" s="126">
        <v>45463974</v>
      </c>
      <c r="C10" s="132">
        <f t="shared" si="0"/>
        <v>69491266</v>
      </c>
      <c r="D10" s="128">
        <v>57796581</v>
      </c>
      <c r="E10" s="129">
        <v>11694685</v>
      </c>
      <c r="F10" s="133">
        <f t="shared" si="1"/>
        <v>24027292</v>
      </c>
      <c r="G10" s="131" t="s">
        <v>83</v>
      </c>
      <c r="H10" s="98"/>
    </row>
    <row r="11" spans="1:8" ht="22.5" customHeight="1">
      <c r="A11" s="135" t="s">
        <v>84</v>
      </c>
      <c r="B11" s="126">
        <v>30113331</v>
      </c>
      <c r="C11" s="132">
        <f t="shared" si="0"/>
        <v>45372158</v>
      </c>
      <c r="D11" s="128">
        <v>37311474</v>
      </c>
      <c r="E11" s="129">
        <v>8060684</v>
      </c>
      <c r="F11" s="133">
        <f t="shared" si="1"/>
        <v>15258827</v>
      </c>
      <c r="G11" s="131" t="s">
        <v>85</v>
      </c>
      <c r="H11" s="98"/>
    </row>
    <row r="12" spans="1:8" ht="22.5" customHeight="1">
      <c r="A12" s="136" t="s">
        <v>86</v>
      </c>
      <c r="B12" s="126">
        <v>20118152</v>
      </c>
      <c r="C12" s="137">
        <f t="shared" si="0"/>
        <v>49520221</v>
      </c>
      <c r="D12" s="128">
        <v>41052953</v>
      </c>
      <c r="E12" s="129">
        <v>8467268</v>
      </c>
      <c r="F12" s="133">
        <f t="shared" si="1"/>
        <v>29402069</v>
      </c>
      <c r="G12" s="131" t="s">
        <v>87</v>
      </c>
      <c r="H12" s="98"/>
    </row>
    <row r="13" spans="1:8" ht="22.5" customHeight="1">
      <c r="A13" s="138" t="s">
        <v>88</v>
      </c>
      <c r="B13" s="126">
        <v>20181583</v>
      </c>
      <c r="C13" s="137">
        <f t="shared" si="0"/>
        <v>58406887</v>
      </c>
      <c r="D13" s="128">
        <v>48625129</v>
      </c>
      <c r="E13" s="129">
        <v>9781758</v>
      </c>
      <c r="F13" s="139">
        <f t="shared" si="1"/>
        <v>38225304</v>
      </c>
      <c r="G13" s="131" t="s">
        <v>89</v>
      </c>
      <c r="H13" s="98"/>
    </row>
    <row r="14" spans="1:8" ht="22.5" customHeight="1">
      <c r="A14" s="125" t="s">
        <v>90</v>
      </c>
      <c r="B14" s="126">
        <v>37379565</v>
      </c>
      <c r="C14" s="132">
        <f t="shared" si="0"/>
        <v>91129209</v>
      </c>
      <c r="D14" s="128">
        <v>74774943</v>
      </c>
      <c r="E14" s="129">
        <v>16354266</v>
      </c>
      <c r="F14" s="140">
        <f t="shared" si="1"/>
        <v>53749644</v>
      </c>
      <c r="G14" s="131" t="s">
        <v>91</v>
      </c>
      <c r="H14" s="98"/>
    </row>
    <row r="15" spans="1:8" ht="22.5" customHeight="1">
      <c r="A15" s="134" t="s">
        <v>92</v>
      </c>
      <c r="B15" s="126">
        <v>40642648</v>
      </c>
      <c r="C15" s="132">
        <f t="shared" si="0"/>
        <v>77729610</v>
      </c>
      <c r="D15" s="128">
        <v>64764594</v>
      </c>
      <c r="E15" s="129">
        <v>12965016</v>
      </c>
      <c r="F15" s="133">
        <f t="shared" si="1"/>
        <v>37086962</v>
      </c>
      <c r="G15" s="131" t="s">
        <v>93</v>
      </c>
      <c r="H15" s="98"/>
    </row>
    <row r="16" spans="1:8" ht="22.5" customHeight="1">
      <c r="A16" s="136" t="s">
        <v>94</v>
      </c>
      <c r="B16" s="126">
        <v>42283711</v>
      </c>
      <c r="C16" s="137">
        <f t="shared" si="0"/>
        <v>57848385</v>
      </c>
      <c r="D16" s="128">
        <v>47129306</v>
      </c>
      <c r="E16" s="129">
        <v>10719079</v>
      </c>
      <c r="F16" s="133">
        <f t="shared" si="1"/>
        <v>15564674</v>
      </c>
      <c r="G16" s="131" t="s">
        <v>95</v>
      </c>
      <c r="H16" s="98"/>
    </row>
    <row r="17" spans="1:8" ht="22.5" customHeight="1">
      <c r="A17" s="125" t="s">
        <v>96</v>
      </c>
      <c r="B17" s="126">
        <v>72626594</v>
      </c>
      <c r="C17" s="132">
        <f t="shared" si="0"/>
        <v>139353269</v>
      </c>
      <c r="D17" s="128">
        <v>114591987</v>
      </c>
      <c r="E17" s="129">
        <v>24761282</v>
      </c>
      <c r="F17" s="133">
        <f t="shared" si="1"/>
        <v>66726675</v>
      </c>
      <c r="G17" s="131" t="s">
        <v>97</v>
      </c>
      <c r="H17" s="98"/>
    </row>
    <row r="18" spans="1:8" ht="22.5" customHeight="1">
      <c r="A18" s="125" t="s">
        <v>98</v>
      </c>
      <c r="B18" s="126">
        <v>118109789</v>
      </c>
      <c r="C18" s="132">
        <f t="shared" si="0"/>
        <v>146672168</v>
      </c>
      <c r="D18" s="128">
        <v>116252929</v>
      </c>
      <c r="E18" s="129">
        <v>30419239</v>
      </c>
      <c r="F18" s="133">
        <f t="shared" si="1"/>
        <v>28562379</v>
      </c>
      <c r="G18" s="131" t="s">
        <v>99</v>
      </c>
      <c r="H18" s="98"/>
    </row>
    <row r="19" spans="1:8" ht="22.5" customHeight="1">
      <c r="A19" s="108" t="s">
        <v>100</v>
      </c>
      <c r="B19" s="126">
        <v>51998193</v>
      </c>
      <c r="C19" s="141">
        <f t="shared" si="0"/>
        <v>46974414</v>
      </c>
      <c r="D19" s="128">
        <v>38617559</v>
      </c>
      <c r="E19" s="129">
        <v>8356855</v>
      </c>
      <c r="F19" s="133" t="s">
        <v>125</v>
      </c>
      <c r="G19" s="131" t="s">
        <v>101</v>
      </c>
      <c r="H19" s="98"/>
    </row>
    <row r="20" spans="1:8" ht="22.5" customHeight="1">
      <c r="A20" s="125" t="s">
        <v>102</v>
      </c>
      <c r="B20" s="126">
        <v>32559038</v>
      </c>
      <c r="C20" s="132">
        <f t="shared" si="0"/>
        <v>65041553</v>
      </c>
      <c r="D20" s="128">
        <v>53280810</v>
      </c>
      <c r="E20" s="129">
        <v>11760743</v>
      </c>
      <c r="F20" s="130">
        <f t="shared" si="1"/>
        <v>32482515</v>
      </c>
      <c r="G20" s="131" t="s">
        <v>80</v>
      </c>
      <c r="H20" s="98"/>
    </row>
    <row r="21" spans="1:8" ht="22.5" customHeight="1">
      <c r="A21" s="134" t="s">
        <v>103</v>
      </c>
      <c r="B21" s="126">
        <v>64141580</v>
      </c>
      <c r="C21" s="132">
        <f t="shared" si="0"/>
        <v>100398005</v>
      </c>
      <c r="D21" s="128">
        <v>81826969</v>
      </c>
      <c r="E21" s="129">
        <v>18571036</v>
      </c>
      <c r="F21" s="133">
        <f t="shared" si="1"/>
        <v>36256425</v>
      </c>
      <c r="G21" s="131" t="s">
        <v>104</v>
      </c>
      <c r="H21" s="98"/>
    </row>
    <row r="22" spans="1:8" ht="22.5" customHeight="1">
      <c r="A22" s="136" t="s">
        <v>105</v>
      </c>
      <c r="B22" s="126">
        <v>29326056</v>
      </c>
      <c r="C22" s="137">
        <f t="shared" si="0"/>
        <v>57369180</v>
      </c>
      <c r="D22" s="128">
        <v>47079208</v>
      </c>
      <c r="E22" s="129">
        <v>10289972</v>
      </c>
      <c r="F22" s="133">
        <f t="shared" si="1"/>
        <v>28043124</v>
      </c>
      <c r="G22" s="131" t="s">
        <v>106</v>
      </c>
      <c r="H22" s="98"/>
    </row>
    <row r="23" spans="1:8" ht="22.5" customHeight="1">
      <c r="A23" s="108" t="s">
        <v>107</v>
      </c>
      <c r="B23" s="126">
        <v>27433440</v>
      </c>
      <c r="C23" s="142">
        <f t="shared" si="0"/>
        <v>76584175</v>
      </c>
      <c r="D23" s="128">
        <v>64055178</v>
      </c>
      <c r="E23" s="129">
        <v>12528997</v>
      </c>
      <c r="F23" s="133">
        <f t="shared" si="1"/>
        <v>49150735</v>
      </c>
      <c r="G23" s="131" t="s">
        <v>107</v>
      </c>
      <c r="H23" s="98"/>
    </row>
    <row r="24" spans="1:8" ht="22.5" customHeight="1">
      <c r="A24" s="125" t="s">
        <v>108</v>
      </c>
      <c r="B24" s="126">
        <v>15109961</v>
      </c>
      <c r="C24" s="132">
        <f t="shared" si="0"/>
        <v>51507618</v>
      </c>
      <c r="D24" s="128">
        <v>42920189</v>
      </c>
      <c r="E24" s="129">
        <v>8587429</v>
      </c>
      <c r="F24" s="130">
        <f t="shared" si="1"/>
        <v>36397657</v>
      </c>
      <c r="G24" s="131" t="s">
        <v>109</v>
      </c>
      <c r="H24" s="98"/>
    </row>
    <row r="25" spans="1:8" ht="22.5" customHeight="1">
      <c r="A25" s="125" t="s">
        <v>110</v>
      </c>
      <c r="B25" s="126">
        <v>45678780</v>
      </c>
      <c r="C25" s="132">
        <f t="shared" si="0"/>
        <v>109518075</v>
      </c>
      <c r="D25" s="128">
        <v>90356736</v>
      </c>
      <c r="E25" s="129">
        <v>19161339</v>
      </c>
      <c r="F25" s="130">
        <f t="shared" si="1"/>
        <v>63839295</v>
      </c>
      <c r="G25" s="131" t="s">
        <v>111</v>
      </c>
      <c r="H25" s="98"/>
    </row>
    <row r="26" spans="1:8" ht="22.5" customHeight="1">
      <c r="A26" s="125" t="s">
        <v>112</v>
      </c>
      <c r="B26" s="126">
        <v>65364337</v>
      </c>
      <c r="C26" s="132">
        <f t="shared" si="0"/>
        <v>141169517</v>
      </c>
      <c r="D26" s="128">
        <v>112722381</v>
      </c>
      <c r="E26" s="129">
        <v>28447136</v>
      </c>
      <c r="F26" s="133">
        <f t="shared" si="1"/>
        <v>75805180</v>
      </c>
      <c r="G26" s="131" t="s">
        <v>113</v>
      </c>
      <c r="H26" s="98"/>
    </row>
    <row r="27" spans="1:8" ht="22.5" customHeight="1">
      <c r="A27" s="125" t="s">
        <v>114</v>
      </c>
      <c r="B27" s="126">
        <v>46995751</v>
      </c>
      <c r="C27" s="132">
        <f t="shared" si="0"/>
        <v>147349432</v>
      </c>
      <c r="D27" s="128">
        <v>121464088</v>
      </c>
      <c r="E27" s="129">
        <v>25885344</v>
      </c>
      <c r="F27" s="133">
        <f t="shared" si="1"/>
        <v>100353681</v>
      </c>
      <c r="G27" s="131" t="s">
        <v>115</v>
      </c>
      <c r="H27" s="98"/>
    </row>
    <row r="28" spans="1:8" ht="22.5" customHeight="1">
      <c r="A28" s="125" t="s">
        <v>116</v>
      </c>
      <c r="B28" s="126">
        <v>33048155</v>
      </c>
      <c r="C28" s="132">
        <f t="shared" si="0"/>
        <v>101636437</v>
      </c>
      <c r="D28" s="128">
        <v>83018856</v>
      </c>
      <c r="E28" s="129">
        <v>18617581</v>
      </c>
      <c r="F28" s="133">
        <f t="shared" si="1"/>
        <v>68588282</v>
      </c>
      <c r="G28" s="131" t="s">
        <v>117</v>
      </c>
      <c r="H28" s="98"/>
    </row>
    <row r="29" spans="1:8" ht="22.5" customHeight="1">
      <c r="A29" s="143" t="s">
        <v>118</v>
      </c>
      <c r="B29" s="144">
        <v>52584336</v>
      </c>
      <c r="C29" s="145">
        <f t="shared" si="0"/>
        <v>141505019</v>
      </c>
      <c r="D29" s="140">
        <v>115857401</v>
      </c>
      <c r="E29" s="140">
        <v>25647618</v>
      </c>
      <c r="F29" s="146">
        <f t="shared" si="1"/>
        <v>88920683</v>
      </c>
      <c r="G29" s="147" t="s">
        <v>91</v>
      </c>
      <c r="H29" s="98"/>
    </row>
    <row r="30" spans="1:8" ht="22.5" customHeight="1">
      <c r="A30" s="148" t="s">
        <v>119</v>
      </c>
      <c r="B30" s="149">
        <f>SUM(B7:B29)</f>
        <v>1002428818</v>
      </c>
      <c r="C30" s="150">
        <f>SUM(C7:C29)</f>
        <v>1887556161</v>
      </c>
      <c r="D30" s="150">
        <f>SUM(D7:D29)</f>
        <v>1541883090</v>
      </c>
      <c r="E30" s="150">
        <f>SUM(E7:E29)</f>
        <v>345673071</v>
      </c>
      <c r="F30" s="150">
        <f>SUM(F7:F29)</f>
        <v>905712032</v>
      </c>
      <c r="G30" s="151" t="s">
        <v>119</v>
      </c>
      <c r="H30" s="98"/>
    </row>
    <row r="31" spans="5:6" ht="20.25" customHeight="1">
      <c r="E31" s="152" t="s">
        <v>120</v>
      </c>
      <c r="F31" s="152"/>
    </row>
    <row r="32" ht="12.75" customHeight="1">
      <c r="C32" s="153"/>
    </row>
    <row r="33" spans="1:16" ht="18" customHeight="1">
      <c r="A33" s="154" t="s">
        <v>121</v>
      </c>
      <c r="B33" s="155"/>
      <c r="C33" s="156"/>
      <c r="D33" s="156"/>
      <c r="E33" s="154"/>
      <c r="F33" s="154"/>
      <c r="G33" s="154"/>
      <c r="H33" s="154"/>
      <c r="I33" s="154"/>
      <c r="J33" s="155"/>
      <c r="K33" s="156"/>
      <c r="L33" s="156"/>
      <c r="M33" s="154"/>
      <c r="N33" s="154"/>
      <c r="O33" s="154"/>
      <c r="P33" s="154"/>
    </row>
    <row r="34" spans="2:7" ht="15.75" customHeight="1">
      <c r="B34" s="157" t="s">
        <v>122</v>
      </c>
      <c r="C34" s="200" t="s">
        <v>123</v>
      </c>
      <c r="D34" s="200"/>
      <c r="F34" s="99"/>
      <c r="G34" s="99"/>
    </row>
    <row r="35" ht="12.75" customHeight="1">
      <c r="C35" s="153"/>
    </row>
    <row r="36" ht="12.75" customHeight="1">
      <c r="C36" s="153"/>
    </row>
    <row r="37" ht="12.75" customHeight="1">
      <c r="C37" s="153"/>
    </row>
    <row r="38" ht="12.75" customHeight="1">
      <c r="C38" s="153"/>
    </row>
    <row r="39" ht="12.75" customHeight="1">
      <c r="C39" s="153"/>
    </row>
    <row r="40" ht="12.75" customHeight="1">
      <c r="C40" s="153"/>
    </row>
    <row r="41" ht="12.75" customHeight="1">
      <c r="C41" s="153"/>
    </row>
    <row r="42" ht="12.75" customHeight="1">
      <c r="C42" s="153"/>
    </row>
    <row r="43" ht="12.75" customHeight="1">
      <c r="C43" s="153"/>
    </row>
    <row r="44" ht="12.75" customHeight="1">
      <c r="C44" s="153"/>
    </row>
    <row r="45" ht="12.75" customHeight="1">
      <c r="C45" s="153"/>
    </row>
    <row r="46" ht="12.75" customHeight="1">
      <c r="C46" s="153"/>
    </row>
    <row r="47" ht="12.75" customHeight="1">
      <c r="C47" s="153"/>
    </row>
    <row r="48" ht="12.75" customHeight="1">
      <c r="C48" s="153"/>
    </row>
    <row r="49" ht="12.75" customHeight="1">
      <c r="C49" s="153"/>
    </row>
    <row r="50" ht="12.75" customHeight="1">
      <c r="C50" s="153"/>
    </row>
    <row r="51" ht="12.75" customHeight="1">
      <c r="C51" s="153"/>
    </row>
    <row r="52" ht="12.75" customHeight="1">
      <c r="C52" s="153"/>
    </row>
    <row r="53" ht="12.75" customHeight="1">
      <c r="C53" s="153"/>
    </row>
    <row r="54" ht="12.75" customHeight="1">
      <c r="C54" s="153"/>
    </row>
    <row r="55" ht="12.75" customHeight="1">
      <c r="C55" s="153"/>
    </row>
  </sheetData>
  <sheetProtection/>
  <mergeCells count="4">
    <mergeCell ref="B3:B4"/>
    <mergeCell ref="C3:C4"/>
    <mergeCell ref="F4:F5"/>
    <mergeCell ref="C34:D34"/>
  </mergeCells>
  <hyperlinks>
    <hyperlink ref="F4:F5" r:id="rId1" display="普　　通　　交　　付　　金"/>
    <hyperlink ref="C3:C4" r:id="rId2" display="基 準 財 政 需 要 額 "/>
    <hyperlink ref="B3:B4" r:id="rId3" display="基 準 財 政 収 入 額"/>
    <hyperlink ref="E31:F31" r:id="rId4" display="※　財源不足額が生じていないため不交付となる。"/>
    <hyperlink ref="E31" r:id="rId5" display="※　財源不足額が生じていないため不交付となる。"/>
    <hyperlink ref="C34" r:id="rId6" display="http://www.tokyo23city-kuchokai.jp/seido/gaiyo.html"/>
  </hyperlinks>
  <printOptions/>
  <pageMargins left="0.7" right="0.7" top="0.75" bottom="0.75" header="0.3" footer="0.3"/>
  <pageSetup orientation="landscape" paperSize="9" scale="7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KUCHOKAI326</cp:lastModifiedBy>
  <cp:lastPrinted>2014-05-28T02:18:13Z</cp:lastPrinted>
  <dcterms:created xsi:type="dcterms:W3CDTF">2004-06-17T09:35:55Z</dcterms:created>
  <dcterms:modified xsi:type="dcterms:W3CDTF">2014-05-28T02:18:14Z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