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1"/>
  </bookViews>
  <sheets>
    <sheet name="17再調整" sheetId="1" r:id="rId1"/>
    <sheet name="区別算定結果" sheetId="2" r:id="rId2"/>
  </sheets>
  <definedNames/>
  <calcPr fullCalcOnLoad="1"/>
</workbook>
</file>

<file path=xl/sharedStrings.xml><?xml version="1.0" encoding="utf-8"?>
<sst xmlns="http://schemas.openxmlformats.org/spreadsheetml/2006/main" count="141" uniqueCount="128">
  <si>
    <t>平成17年度　　都　区　財　政　調　整　　（　当初算定対比　）</t>
  </si>
  <si>
    <t>区　　　　　　　分</t>
  </si>
  <si>
    <t>差 引 増 △ 減</t>
  </si>
  <si>
    <t>増　減　率</t>
  </si>
  <si>
    <t>備　　　考</t>
  </si>
  <si>
    <t>再 算 定 ア</t>
  </si>
  <si>
    <t>当 初 算 定 イ</t>
  </si>
  <si>
    <t>ウ ＝ ア － イ</t>
  </si>
  <si>
    <t>エ＝ウ／イ</t>
  </si>
  <si>
    <t>交　　付　　金　　の　　総　　額</t>
  </si>
  <si>
    <t>調　整　税　等</t>
  </si>
  <si>
    <t>固定資産税</t>
  </si>
  <si>
    <t>市町村民税法人分</t>
  </si>
  <si>
    <t>特別土地保有税</t>
  </si>
  <si>
    <t>たばこ税調整額</t>
  </si>
  <si>
    <t>交付金調整額</t>
  </si>
  <si>
    <t>H17減税所得割調整額</t>
  </si>
  <si>
    <t>H17減税地方消費税調整額</t>
  </si>
  <si>
    <t>H17減税たばこ税調整額</t>
  </si>
  <si>
    <t>H17減税自動車取得税調整額</t>
  </si>
  <si>
    <t>計</t>
  </si>
  <si>
    <t>条例で定める割合</t>
  </si>
  <si>
    <t>－</t>
  </si>
  <si>
    <t>当　年　度　分</t>
  </si>
  <si>
    <t>精  　算  　分</t>
  </si>
  <si>
    <t>Ａ</t>
  </si>
  <si>
    <t>内　訳</t>
  </si>
  <si>
    <t>普通交付金分　 Ａ×98%</t>
  </si>
  <si>
    <t>特別交付金分　 Ａ× 2%</t>
  </si>
  <si>
    <t>基準財政収入額</t>
  </si>
  <si>
    <t>Ｂ</t>
  </si>
  <si>
    <t>特 別 区 税</t>
  </si>
  <si>
    <t>特別区民税</t>
  </si>
  <si>
    <t>軽自動車税</t>
  </si>
  <si>
    <t>特別区たばこ税</t>
  </si>
  <si>
    <t>鉱産税</t>
  </si>
  <si>
    <t>小        計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</si>
  <si>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</si>
  <si>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</si>
  <si>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</si>
  <si>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</si>
  <si>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</si>
  <si>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</si>
  <si>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</si>
  <si>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地方道路譲与税</t>
  </si>
  <si>
    <t>自動車重量譲与税</t>
  </si>
  <si>
    <t>航空機燃料譲与税</t>
  </si>
  <si>
    <t>所得譲与税</t>
  </si>
  <si>
    <t>交通安全対策特別交付金</t>
  </si>
  <si>
    <t>合        計</t>
  </si>
  <si>
    <t>特例加算額</t>
  </si>
  <si>
    <t>基準財政需要額</t>
  </si>
  <si>
    <t>Ｃ</t>
  </si>
  <si>
    <t>経常的経費</t>
  </si>
  <si>
    <t>投資的経費</t>
  </si>
  <si>
    <t>　差        引　　　　Ｃ－Ｂ</t>
  </si>
  <si>
    <t>財源不足額</t>
  </si>
  <si>
    <t>財源超過額</t>
  </si>
  <si>
    <t>交付額</t>
  </si>
  <si>
    <t>普通交付金</t>
  </si>
  <si>
    <t>特交加算</t>
  </si>
  <si>
    <t>（単位：千円、％）</t>
  </si>
  <si>
    <t>平 成 17 年 度</t>
  </si>
  <si>
    <t>－</t>
  </si>
  <si>
    <t>－</t>
  </si>
  <si>
    <t>－</t>
  </si>
  <si>
    <t>特別交付金</t>
  </si>
  <si>
    <t>計</t>
  </si>
  <si>
    <t>（単位：千円）</t>
  </si>
  <si>
    <t>基　準　財　政　収　入　額</t>
  </si>
  <si>
    <t xml:space="preserve">基　準　財　政　需　要　額 </t>
  </si>
  <si>
    <t>内</t>
  </si>
  <si>
    <t>訳</t>
  </si>
  <si>
    <t>区  分</t>
  </si>
  <si>
    <t>普　　通　　交　　付　　金</t>
  </si>
  <si>
    <t>Ａ</t>
  </si>
  <si>
    <t>経常的経費</t>
  </si>
  <si>
    <t>投資的経費</t>
  </si>
  <si>
    <t>Ｂ－Ａ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</si>
  <si>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</si>
  <si>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</si>
  <si>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</si>
  <si>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</si>
  <si>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</si>
  <si>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</si>
  <si>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</si>
  <si>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</si>
  <si>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</si>
  <si>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</si>
  <si>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</si>
  <si>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</si>
  <si>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</si>
  <si>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</si>
  <si>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</si>
  <si>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</si>
  <si>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</si>
  <si>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</si>
  <si>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</si>
  <si>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</si>
  <si>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</si>
  <si>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</si>
  <si>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</si>
  <si>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</si>
  <si>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</si>
  <si>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</si>
  <si>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</si>
  <si>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</si>
  <si>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</si>
  <si>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</si>
  <si>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</si>
  <si>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</si>
  <si>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</si>
  <si>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</si>
  <si>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</si>
  <si>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</si>
  <si>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</si>
  <si>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</si>
  <si>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</si>
  <si>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葛　飾</t>
  </si>
  <si>
    <t>葛</t>
  </si>
  <si>
    <t>江戸川</t>
  </si>
  <si>
    <t>計</t>
  </si>
  <si>
    <t>※　財源不足額が生じていないため不交付となる。</t>
  </si>
  <si>
    <t>注：下線のある青字部分には「都区財調制度の概要」ページへリンクしていますので、青字部分をクリックすると、その用語の説明が掲載されている都区財調制度の説明ページが開きます。</t>
  </si>
  <si>
    <t>都区財政調整制度の概要：</t>
  </si>
  <si>
    <t>http://www.tokyo23city-kuchokai.jp/seido/gaiyo.html</t>
  </si>
  <si>
    <t>平成17年度　都区財政調整再調整　区別算定結果</t>
  </si>
  <si>
    <t>※    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</si>
</sst>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;[Red]#,##0"/>
    <numFmt numFmtId="179" formatCode="0.0;[Red]0.0"/>
    <numFmt numFmtId="180" formatCode="#,##0.0;[Red]#,##0.0"/>
    <numFmt numFmtId="181" formatCode="#,##0.0;[Red]\-#,##0.0"/>
    <numFmt numFmtId="182" formatCode="#,##0.000;[Red]\-#,##0.000"/>
    <numFmt numFmtId="183" formatCode="0_ ;[Red]\-0\ "/>
    <numFmt numFmtId="184" formatCode="#,##0_ "/>
    <numFmt numFmtId="185" formatCode="#,##0;&quot;▲ &quot;#,##0"/>
    <numFmt numFmtId="186" formatCode="#,##0_ ;[Red]\-#,##0\ "/>
    <numFmt numFmtId="187" formatCode="0_);[Red]\(0\)"/>
    <numFmt numFmtId="188" formatCode="#,##0_);[Red]\(#,##0\)"/>
    <numFmt numFmtId="189" formatCode="#,##0.00;[Red]#,##0.00"/>
    <numFmt numFmtId="190" formatCode="#,##0;&quot;△&quot;#,##0"/>
    <numFmt numFmtId="191" formatCode="&quot;△&quot;#,##0;\-#,##0;#,##0"/>
  </numFmts>
  <fonts count="52">
    <font>
      <sz val="11"/>
      <name val="ＭＳ Ｐゴシック"/>
      <family val="3"/>
    </font>
    <font>
      <sz val="22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10"/>
      <name val="ＭＳ 明朝"/>
      <family val="1"/>
    </font>
    <font>
      <b/>
      <sz val="12"/>
      <color indexed="10"/>
      <name val="ＭＳ 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2"/>
      <color indexed="10"/>
      <name val="ＭＳ ゴシック"/>
      <family val="3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0.95"/>
      <color indexed="8"/>
      <name val="ＭＳ 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sz val="10"/>
      <color indexed="8"/>
      <name val="ＭＳ 明朝"/>
      <family val="1"/>
    </font>
    <font>
      <sz val="10.4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8" fontId="4" fillId="0" borderId="19" xfId="49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80" fontId="4" fillId="0" borderId="19" xfId="49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8" fontId="4" fillId="0" borderId="24" xfId="49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180" fontId="4" fillId="0" borderId="24" xfId="49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/>
    </xf>
    <xf numFmtId="178" fontId="3" fillId="0" borderId="24" xfId="49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78" fontId="3" fillId="0" borderId="27" xfId="49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80" fontId="4" fillId="0" borderId="27" xfId="49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178" fontId="3" fillId="0" borderId="31" xfId="49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80" fontId="4" fillId="0" borderId="31" xfId="49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 textRotation="255"/>
    </xf>
    <xf numFmtId="0" fontId="4" fillId="0" borderId="21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vertical="center" textRotation="255"/>
    </xf>
    <xf numFmtId="0" fontId="4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 textRotation="255"/>
    </xf>
    <xf numFmtId="188" fontId="8" fillId="0" borderId="37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vertical="center" textRotation="255"/>
    </xf>
    <xf numFmtId="188" fontId="8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 textRotation="255"/>
    </xf>
    <xf numFmtId="0" fontId="6" fillId="0" borderId="39" xfId="0" applyFont="1" applyFill="1" applyBorder="1" applyAlignment="1">
      <alignment horizontal="center" vertical="center"/>
    </xf>
    <xf numFmtId="178" fontId="4" fillId="0" borderId="40" xfId="49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178" fontId="3" fillId="0" borderId="40" xfId="49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textRotation="255"/>
    </xf>
    <xf numFmtId="178" fontId="8" fillId="0" borderId="31" xfId="49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178" fontId="4" fillId="0" borderId="12" xfId="49" applyNumberFormat="1" applyFont="1" applyFill="1" applyBorder="1" applyAlignment="1">
      <alignment vertical="center"/>
    </xf>
    <xf numFmtId="180" fontId="4" fillId="0" borderId="12" xfId="49" applyNumberFormat="1" applyFont="1" applyFill="1" applyBorder="1" applyAlignment="1">
      <alignment horizontal="center" vertical="center"/>
    </xf>
    <xf numFmtId="178" fontId="8" fillId="0" borderId="27" xfId="49" applyNumberFormat="1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190" fontId="11" fillId="0" borderId="0" xfId="0" applyNumberFormat="1" applyFont="1" applyAlignment="1">
      <alignment horizontal="left" vertical="center"/>
    </xf>
    <xf numFmtId="190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190" fontId="13" fillId="0" borderId="47" xfId="0" applyNumberFormat="1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190" fontId="13" fillId="0" borderId="50" xfId="0" applyNumberFormat="1" applyFont="1" applyBorder="1" applyAlignment="1">
      <alignment horizontal="distributed" vertical="center"/>
    </xf>
    <xf numFmtId="190" fontId="16" fillId="0" borderId="51" xfId="0" applyNumberFormat="1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left" indent="2"/>
    </xf>
    <xf numFmtId="0" fontId="13" fillId="0" borderId="54" xfId="0" applyFont="1" applyBorder="1" applyAlignment="1">
      <alignment horizontal="center"/>
    </xf>
    <xf numFmtId="190" fontId="13" fillId="0" borderId="52" xfId="0" applyNumberFormat="1" applyFont="1" applyBorder="1" applyAlignment="1">
      <alignment horizontal="center" vertical="center"/>
    </xf>
    <xf numFmtId="190" fontId="13" fillId="0" borderId="55" xfId="0" applyNumberFormat="1" applyFont="1" applyBorder="1" applyAlignment="1">
      <alignment horizontal="center" vertical="center"/>
    </xf>
    <xf numFmtId="190" fontId="13" fillId="0" borderId="56" xfId="0" applyNumberFormat="1" applyFont="1" applyBorder="1" applyAlignment="1">
      <alignment horizontal="center" vertical="center"/>
    </xf>
    <xf numFmtId="0" fontId="13" fillId="0" borderId="56" xfId="0" applyFont="1" applyBorder="1" applyAlignment="1">
      <alignment horizontal="distributed"/>
    </xf>
    <xf numFmtId="190" fontId="16" fillId="0" borderId="54" xfId="0" applyNumberFormat="1" applyFont="1" applyBorder="1" applyAlignment="1">
      <alignment horizontal="center" vertical="center"/>
    </xf>
    <xf numFmtId="0" fontId="13" fillId="0" borderId="52" xfId="0" applyFont="1" applyBorder="1" applyAlignment="1">
      <alignment horizontal="center"/>
    </xf>
    <xf numFmtId="0" fontId="13" fillId="0" borderId="57" xfId="0" applyFont="1" applyBorder="1" applyAlignment="1">
      <alignment horizontal="left" indent="2"/>
    </xf>
    <xf numFmtId="0" fontId="13" fillId="0" borderId="58" xfId="0" applyFont="1" applyBorder="1" applyAlignment="1">
      <alignment horizontal="left" indent="2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190" fontId="13" fillId="0" borderId="60" xfId="0" applyNumberFormat="1" applyFont="1" applyBorder="1" applyAlignment="1">
      <alignment horizontal="right" vertical="center"/>
    </xf>
    <xf numFmtId="190" fontId="13" fillId="0" borderId="61" xfId="0" applyNumberFormat="1" applyFont="1" applyBorder="1" applyAlignment="1">
      <alignment horizontal="right" vertical="center"/>
    </xf>
    <xf numFmtId="190" fontId="13" fillId="0" borderId="48" xfId="0" applyNumberFormat="1" applyFont="1" applyBorder="1" applyAlignment="1">
      <alignment horizontal="right" vertical="center"/>
    </xf>
    <xf numFmtId="191" fontId="13" fillId="0" borderId="62" xfId="0" applyNumberFormat="1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190" fontId="13" fillId="0" borderId="64" xfId="0" applyNumberFormat="1" applyFont="1" applyBorder="1" applyAlignment="1">
      <alignment horizontal="right" vertical="center"/>
    </xf>
    <xf numFmtId="190" fontId="13" fillId="0" borderId="65" xfId="0" applyNumberFormat="1" applyFont="1" applyBorder="1" applyAlignment="1">
      <alignment horizontal="right" vertical="center"/>
    </xf>
    <xf numFmtId="190" fontId="13" fillId="0" borderId="66" xfId="0" applyNumberFormat="1" applyFont="1" applyBorder="1" applyAlignment="1">
      <alignment horizontal="right" vertical="center"/>
    </xf>
    <xf numFmtId="190" fontId="13" fillId="0" borderId="67" xfId="0" applyNumberFormat="1" applyFont="1" applyBorder="1" applyAlignment="1">
      <alignment horizontal="right" vertical="center"/>
    </xf>
    <xf numFmtId="190" fontId="13" fillId="0" borderId="68" xfId="0" applyNumberFormat="1" applyFont="1" applyBorder="1" applyAlignment="1">
      <alignment horizontal="right" vertical="center"/>
    </xf>
    <xf numFmtId="191" fontId="13" fillId="0" borderId="69" xfId="0" applyNumberFormat="1" applyFont="1" applyBorder="1" applyAlignment="1">
      <alignment horizontal="center" vertical="center"/>
    </xf>
    <xf numFmtId="190" fontId="13" fillId="0" borderId="70" xfId="0" applyNumberFormat="1" applyFont="1" applyBorder="1" applyAlignment="1">
      <alignment horizontal="right" vertical="center"/>
    </xf>
    <xf numFmtId="190" fontId="13" fillId="0" borderId="71" xfId="0" applyNumberFormat="1" applyFont="1" applyBorder="1" applyAlignment="1">
      <alignment horizontal="right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190" fontId="13" fillId="0" borderId="75" xfId="0" applyNumberFormat="1" applyFont="1" applyBorder="1" applyAlignment="1">
      <alignment horizontal="right" vertical="center"/>
    </xf>
    <xf numFmtId="0" fontId="13" fillId="0" borderId="76" xfId="0" applyFont="1" applyBorder="1" applyAlignment="1">
      <alignment horizontal="center" vertical="center"/>
    </xf>
    <xf numFmtId="190" fontId="13" fillId="0" borderId="77" xfId="0" applyNumberFormat="1" applyFont="1" applyBorder="1" applyAlignment="1">
      <alignment horizontal="right" vertical="center"/>
    </xf>
    <xf numFmtId="190" fontId="13" fillId="0" borderId="78" xfId="0" applyNumberFormat="1" applyFont="1" applyBorder="1" applyAlignment="1">
      <alignment horizontal="right" vertical="center"/>
    </xf>
    <xf numFmtId="190" fontId="13" fillId="0" borderId="79" xfId="0" applyNumberFormat="1" applyFont="1" applyBorder="1" applyAlignment="1">
      <alignment horizontal="right" vertical="center"/>
    </xf>
    <xf numFmtId="190" fontId="13" fillId="0" borderId="56" xfId="0" applyNumberFormat="1" applyFont="1" applyBorder="1" applyAlignment="1">
      <alignment horizontal="right" vertical="center"/>
    </xf>
    <xf numFmtId="0" fontId="13" fillId="0" borderId="80" xfId="0" applyFont="1" applyBorder="1" applyAlignment="1">
      <alignment horizontal="center" vertical="center"/>
    </xf>
    <xf numFmtId="190" fontId="13" fillId="0" borderId="81" xfId="0" applyNumberFormat="1" applyFont="1" applyBorder="1" applyAlignment="1">
      <alignment horizontal="right" vertical="center"/>
    </xf>
    <xf numFmtId="190" fontId="13" fillId="0" borderId="58" xfId="0" applyNumberFormat="1" applyFont="1" applyBorder="1" applyAlignment="1">
      <alignment horizontal="right" vertical="center"/>
    </xf>
    <xf numFmtId="190" fontId="13" fillId="0" borderId="82" xfId="0" applyNumberFormat="1" applyFont="1" applyBorder="1" applyAlignment="1">
      <alignment horizontal="right" vertical="center"/>
    </xf>
    <xf numFmtId="191" fontId="13" fillId="0" borderId="83" xfId="0" applyNumberFormat="1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190" fontId="13" fillId="0" borderId="85" xfId="0" applyNumberFormat="1" applyFont="1" applyBorder="1" applyAlignment="1">
      <alignment horizontal="right" vertical="center"/>
    </xf>
    <xf numFmtId="190" fontId="13" fillId="0" borderId="86" xfId="0" applyNumberFormat="1" applyFont="1" applyBorder="1" applyAlignment="1">
      <alignment horizontal="right" vertical="center"/>
    </xf>
    <xf numFmtId="191" fontId="13" fillId="0" borderId="87" xfId="0" applyNumberFormat="1" applyFont="1" applyBorder="1" applyAlignment="1">
      <alignment horizontal="center" vertical="center"/>
    </xf>
    <xf numFmtId="0" fontId="15" fillId="0" borderId="88" xfId="43" applyBorder="1" applyAlignment="1" applyProtection="1">
      <alignment/>
      <protection/>
    </xf>
    <xf numFmtId="190" fontId="13" fillId="0" borderId="0" xfId="0" applyNumberFormat="1" applyFont="1" applyAlignment="1">
      <alignment/>
    </xf>
    <xf numFmtId="190" fontId="17" fillId="0" borderId="0" xfId="0" applyNumberFormat="1" applyFont="1" applyAlignment="1">
      <alignment vertical="center"/>
    </xf>
    <xf numFmtId="190" fontId="17" fillId="0" borderId="0" xfId="0" applyNumberFormat="1" applyFont="1" applyAlignment="1">
      <alignment horizontal="center" vertical="center"/>
    </xf>
    <xf numFmtId="190" fontId="17" fillId="0" borderId="0" xfId="0" applyNumberFormat="1" applyFont="1" applyAlignment="1" applyProtection="1">
      <alignment horizontal="left" vertical="center"/>
      <protection locked="0"/>
    </xf>
    <xf numFmtId="0" fontId="14" fillId="0" borderId="0" xfId="0" applyFont="1" applyAlignment="1">
      <alignment horizontal="right"/>
    </xf>
    <xf numFmtId="0" fontId="4" fillId="0" borderId="2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89" xfId="0" applyFont="1" applyFill="1" applyBorder="1" applyAlignment="1">
      <alignment horizontal="center" vertical="center" textRotation="255"/>
    </xf>
    <xf numFmtId="0" fontId="4" fillId="0" borderId="90" xfId="0" applyFont="1" applyFill="1" applyBorder="1" applyAlignment="1">
      <alignment horizontal="center" vertical="center" textRotation="255"/>
    </xf>
    <xf numFmtId="0" fontId="4" fillId="0" borderId="91" xfId="0" applyFont="1" applyFill="1" applyBorder="1" applyAlignment="1">
      <alignment horizontal="center" vertical="center" textRotation="255"/>
    </xf>
    <xf numFmtId="0" fontId="4" fillId="0" borderId="92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 textRotation="255"/>
    </xf>
    <xf numFmtId="0" fontId="5" fillId="0" borderId="93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9" fontId="4" fillId="0" borderId="21" xfId="42" applyFont="1" applyFill="1" applyBorder="1" applyAlignment="1">
      <alignment horizontal="center" vertical="center"/>
    </xf>
    <xf numFmtId="9" fontId="4" fillId="0" borderId="24" xfId="42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9" fontId="4" fillId="0" borderId="45" xfId="42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93" xfId="0" applyFont="1" applyFill="1" applyBorder="1" applyAlignment="1">
      <alignment horizontal="center" vertical="center" textRotation="255"/>
    </xf>
    <xf numFmtId="0" fontId="4" fillId="0" borderId="98" xfId="0" applyFont="1" applyFill="1" applyBorder="1" applyAlignment="1">
      <alignment horizontal="center" vertical="center" textRotation="255"/>
    </xf>
    <xf numFmtId="0" fontId="4" fillId="0" borderId="99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/>
    </xf>
    <xf numFmtId="190" fontId="15" fillId="0" borderId="100" xfId="43" applyNumberFormat="1" applyBorder="1" applyAlignment="1" applyProtection="1">
      <alignment horizontal="center" vertical="center"/>
      <protection/>
    </xf>
    <xf numFmtId="0" fontId="15" fillId="0" borderId="55" xfId="43" applyBorder="1" applyAlignment="1" applyProtection="1">
      <alignment horizontal="center" vertical="center"/>
      <protection/>
    </xf>
    <xf numFmtId="190" fontId="15" fillId="0" borderId="101" xfId="43" applyNumberFormat="1" applyBorder="1" applyAlignment="1" applyProtection="1">
      <alignment horizontal="center" vertical="center"/>
      <protection/>
    </xf>
    <xf numFmtId="0" fontId="15" fillId="0" borderId="56" xfId="43" applyBorder="1" applyAlignment="1" applyProtection="1">
      <alignment horizontal="center" vertical="center"/>
      <protection/>
    </xf>
    <xf numFmtId="0" fontId="15" fillId="0" borderId="102" xfId="43" applyBorder="1" applyAlignment="1" applyProtection="1">
      <alignment horizontal="center" vertical="center"/>
      <protection/>
    </xf>
    <xf numFmtId="0" fontId="15" fillId="0" borderId="0" xfId="43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2.html#(3)-1" TargetMode="External" /><Relationship Id="rId2" Type="http://schemas.openxmlformats.org/officeDocument/2006/relationships/hyperlink" Target="http://www.tokyo23city-kuchokai.jp/seido/gaiyo_3.html#(1)" TargetMode="External" /><Relationship Id="rId3" Type="http://schemas.openxmlformats.org/officeDocument/2006/relationships/hyperlink" Target="http://www.tokyo23city-kuchokai.jp/seido/gaiyo_4.html#(1)" TargetMode="External" /><Relationship Id="rId4" Type="http://schemas.openxmlformats.org/officeDocument/2006/relationships/hyperlink" Target="http://www.tokyo23city-kuchokai.jp/seido/gaiyo_2.html" TargetMode="External" /><Relationship Id="rId5" Type="http://schemas.openxmlformats.org/officeDocument/2006/relationships/hyperlink" Target="http://www.tokyo23city-kuchokai.jp/seido/gaiyo_2.html#(4)" TargetMode="External" /><Relationship Id="rId6" Type="http://schemas.openxmlformats.org/officeDocument/2006/relationships/hyperlink" Target="http://www.tokyo23city-kuchokai.jp/seido/gaiyo.html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="75" zoomScaleNormal="75" zoomScalePageLayoutView="0" workbookViewId="0" topLeftCell="A1">
      <pane xSplit="5" ySplit="4" topLeftCell="F5" activePane="bottomRight" state="frozen"/>
      <selection pane="topLeft" activeCell="F5" sqref="F5"/>
      <selection pane="topRight" activeCell="F5" sqref="F5"/>
      <selection pane="bottomLeft" activeCell="F5" sqref="F5"/>
      <selection pane="bottomRight" activeCell="R17" sqref="R17"/>
    </sheetView>
  </sheetViews>
  <sheetFormatPr defaultColWidth="9.00390625" defaultRowHeight="13.5"/>
  <cols>
    <col min="1" max="2" width="4.00390625" style="4" bestFit="1" customWidth="1"/>
    <col min="3" max="3" width="4.625" style="4" customWidth="1"/>
    <col min="4" max="4" width="28.375" style="4" customWidth="1"/>
    <col min="5" max="5" width="4.00390625" style="4" bestFit="1" customWidth="1"/>
    <col min="6" max="6" width="4.25390625" style="4" bestFit="1" customWidth="1"/>
    <col min="7" max="7" width="18.125" style="4" bestFit="1" customWidth="1"/>
    <col min="8" max="8" width="4.25390625" style="4" bestFit="1" customWidth="1"/>
    <col min="9" max="9" width="18.125" style="4" bestFit="1" customWidth="1"/>
    <col min="10" max="10" width="4.25390625" style="4" bestFit="1" customWidth="1"/>
    <col min="11" max="11" width="15.625" style="4" bestFit="1" customWidth="1"/>
    <col min="12" max="12" width="4.00390625" style="4" bestFit="1" customWidth="1"/>
    <col min="13" max="13" width="9.125" style="4" customWidth="1"/>
    <col min="14" max="14" width="12.125" style="4" bestFit="1" customWidth="1"/>
    <col min="15" max="16384" width="9.00390625" style="4" customWidth="1"/>
  </cols>
  <sheetData>
    <row r="1" spans="1:17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</row>
    <row r="2" spans="11:14" ht="23.25" customHeight="1" thickBot="1">
      <c r="K2" s="5" t="s">
        <v>61</v>
      </c>
      <c r="L2" s="5"/>
      <c r="M2" s="5"/>
      <c r="N2" s="5"/>
    </row>
    <row r="3" spans="1:21" ht="26.25" customHeight="1">
      <c r="A3" s="164" t="s">
        <v>1</v>
      </c>
      <c r="B3" s="165"/>
      <c r="C3" s="165"/>
      <c r="D3" s="165"/>
      <c r="E3" s="166"/>
      <c r="F3" s="6" t="s">
        <v>62</v>
      </c>
      <c r="G3" s="7"/>
      <c r="H3" s="8" t="s">
        <v>62</v>
      </c>
      <c r="I3" s="7"/>
      <c r="J3" s="8" t="s">
        <v>2</v>
      </c>
      <c r="K3" s="7"/>
      <c r="L3" s="8" t="s">
        <v>3</v>
      </c>
      <c r="M3" s="7"/>
      <c r="N3" s="170" t="s">
        <v>4</v>
      </c>
      <c r="O3" s="9"/>
      <c r="P3" s="9"/>
      <c r="Q3" s="9"/>
      <c r="R3" s="9"/>
      <c r="S3" s="9"/>
      <c r="T3" s="9"/>
      <c r="U3" s="9"/>
    </row>
    <row r="4" spans="1:21" ht="26.25" customHeight="1" thickBot="1">
      <c r="A4" s="167"/>
      <c r="B4" s="168"/>
      <c r="C4" s="168"/>
      <c r="D4" s="168"/>
      <c r="E4" s="169"/>
      <c r="F4" s="11" t="s">
        <v>5</v>
      </c>
      <c r="G4" s="10"/>
      <c r="H4" s="11" t="s">
        <v>6</v>
      </c>
      <c r="I4" s="10"/>
      <c r="J4" s="11" t="s">
        <v>7</v>
      </c>
      <c r="K4" s="10"/>
      <c r="L4" s="11" t="s">
        <v>8</v>
      </c>
      <c r="M4" s="10"/>
      <c r="N4" s="171"/>
      <c r="O4" s="9"/>
      <c r="P4" s="9"/>
      <c r="Q4" s="9"/>
      <c r="R4" s="9"/>
      <c r="S4" s="9"/>
      <c r="T4" s="9"/>
      <c r="U4" s="9"/>
    </row>
    <row r="5" spans="1:21" ht="24.75" customHeight="1">
      <c r="A5" s="153" t="s">
        <v>9</v>
      </c>
      <c r="B5" s="180" t="s">
        <v>10</v>
      </c>
      <c r="C5" s="12"/>
      <c r="D5" s="13" t="s">
        <v>11</v>
      </c>
      <c r="E5" s="14"/>
      <c r="F5" s="15"/>
      <c r="G5" s="16">
        <v>1006504165</v>
      </c>
      <c r="H5" s="12"/>
      <c r="I5" s="16">
        <v>1007656860</v>
      </c>
      <c r="J5" s="17" t="str">
        <f aca="true" t="shared" si="0" ref="J5:J14">IF(K5&lt;0,"△","  ")</f>
        <v>△</v>
      </c>
      <c r="K5" s="16">
        <f aca="true" t="shared" si="1" ref="K5:K13">G5-I5</f>
        <v>-1152695</v>
      </c>
      <c r="L5" s="17" t="str">
        <f aca="true" t="shared" si="2" ref="L5:L14">IF(M5&lt;0,"△","  ")</f>
        <v>△</v>
      </c>
      <c r="M5" s="18">
        <f aca="true" t="shared" si="3" ref="M5:M14">IF(AND(G5&lt;&gt;0,I5&lt;&gt;0),ROUND((G5-I5)/I5*100,1),IF(AND(G5&lt;&gt;0,I5=0),"皆増",IF(AND(G5=0,I5&lt;&gt;0),"皆減","")))</f>
        <v>-0.1</v>
      </c>
      <c r="N5" s="19"/>
      <c r="O5" s="9"/>
      <c r="P5" s="9"/>
      <c r="Q5" s="9"/>
      <c r="R5" s="9"/>
      <c r="S5" s="9"/>
      <c r="T5" s="9"/>
      <c r="U5" s="9"/>
    </row>
    <row r="6" spans="1:21" ht="24.75" customHeight="1">
      <c r="A6" s="178"/>
      <c r="B6" s="151"/>
      <c r="C6" s="20"/>
      <c r="D6" s="21" t="s">
        <v>12</v>
      </c>
      <c r="E6" s="22"/>
      <c r="F6" s="23"/>
      <c r="G6" s="24">
        <v>604223013</v>
      </c>
      <c r="H6" s="20"/>
      <c r="I6" s="24">
        <v>507793083</v>
      </c>
      <c r="J6" s="25" t="str">
        <f t="shared" si="0"/>
        <v>  </v>
      </c>
      <c r="K6" s="24">
        <f t="shared" si="1"/>
        <v>96429930</v>
      </c>
      <c r="L6" s="25" t="str">
        <f t="shared" si="2"/>
        <v>  </v>
      </c>
      <c r="M6" s="26">
        <f t="shared" si="3"/>
        <v>19</v>
      </c>
      <c r="N6" s="19"/>
      <c r="O6" s="9"/>
      <c r="P6" s="9"/>
      <c r="Q6" s="9"/>
      <c r="R6" s="9"/>
      <c r="S6" s="9"/>
      <c r="T6" s="9"/>
      <c r="U6" s="9"/>
    </row>
    <row r="7" spans="1:14" ht="24.75" customHeight="1">
      <c r="A7" s="178"/>
      <c r="B7" s="151"/>
      <c r="C7" s="20"/>
      <c r="D7" s="21" t="s">
        <v>13</v>
      </c>
      <c r="E7" s="22"/>
      <c r="F7" s="23"/>
      <c r="G7" s="24">
        <v>513936</v>
      </c>
      <c r="H7" s="20"/>
      <c r="I7" s="24">
        <v>88864</v>
      </c>
      <c r="J7" s="25" t="str">
        <f t="shared" si="0"/>
        <v>  </v>
      </c>
      <c r="K7" s="24">
        <f t="shared" si="1"/>
        <v>425072</v>
      </c>
      <c r="L7" s="25" t="str">
        <f t="shared" si="2"/>
        <v>  </v>
      </c>
      <c r="M7" s="26">
        <f t="shared" si="3"/>
        <v>478.3</v>
      </c>
      <c r="N7" s="19"/>
    </row>
    <row r="8" spans="1:14" ht="24.75" customHeight="1">
      <c r="A8" s="178"/>
      <c r="B8" s="151"/>
      <c r="C8" s="20"/>
      <c r="D8" s="21" t="s">
        <v>14</v>
      </c>
      <c r="E8" s="22"/>
      <c r="F8" s="23"/>
      <c r="G8" s="24">
        <v>1437722</v>
      </c>
      <c r="H8" s="20"/>
      <c r="I8" s="24">
        <v>1408080</v>
      </c>
      <c r="J8" s="25" t="str">
        <f t="shared" si="0"/>
        <v>  </v>
      </c>
      <c r="K8" s="24">
        <f t="shared" si="1"/>
        <v>29642</v>
      </c>
      <c r="L8" s="25" t="str">
        <f t="shared" si="2"/>
        <v>  </v>
      </c>
      <c r="M8" s="26">
        <f t="shared" si="3"/>
        <v>2.1</v>
      </c>
      <c r="N8" s="19"/>
    </row>
    <row r="9" spans="1:14" ht="24.75" customHeight="1">
      <c r="A9" s="178"/>
      <c r="B9" s="151"/>
      <c r="C9" s="20"/>
      <c r="D9" s="21" t="s">
        <v>15</v>
      </c>
      <c r="E9" s="22"/>
      <c r="F9" s="23"/>
      <c r="G9" s="24">
        <v>39237416</v>
      </c>
      <c r="H9" s="20"/>
      <c r="I9" s="24">
        <v>31117686</v>
      </c>
      <c r="J9" s="25" t="str">
        <f t="shared" si="0"/>
        <v>  </v>
      </c>
      <c r="K9" s="24">
        <f t="shared" si="1"/>
        <v>8119730</v>
      </c>
      <c r="L9" s="25" t="str">
        <f t="shared" si="2"/>
        <v>  </v>
      </c>
      <c r="M9" s="26">
        <f t="shared" si="3"/>
        <v>26.1</v>
      </c>
      <c r="N9" s="19"/>
    </row>
    <row r="10" spans="1:14" ht="24.75" customHeight="1">
      <c r="A10" s="178"/>
      <c r="B10" s="151"/>
      <c r="C10" s="20"/>
      <c r="D10" s="21" t="s">
        <v>16</v>
      </c>
      <c r="E10" s="22"/>
      <c r="F10" s="23"/>
      <c r="G10" s="24">
        <v>3085131</v>
      </c>
      <c r="H10" s="20"/>
      <c r="I10" s="24"/>
      <c r="J10" s="25" t="str">
        <f t="shared" si="0"/>
        <v>  </v>
      </c>
      <c r="K10" s="24">
        <f t="shared" si="1"/>
        <v>3085131</v>
      </c>
      <c r="L10" s="25" t="str">
        <f t="shared" si="2"/>
        <v>  </v>
      </c>
      <c r="M10" s="26" t="str">
        <f t="shared" si="3"/>
        <v>皆増</v>
      </c>
      <c r="N10" s="19"/>
    </row>
    <row r="11" spans="1:14" ht="24.75" customHeight="1">
      <c r="A11" s="178"/>
      <c r="B11" s="151"/>
      <c r="C11" s="20"/>
      <c r="D11" s="21" t="s">
        <v>17</v>
      </c>
      <c r="E11" s="22"/>
      <c r="F11" s="23"/>
      <c r="G11" s="24">
        <v>1733152</v>
      </c>
      <c r="H11" s="20"/>
      <c r="I11" s="24"/>
      <c r="J11" s="25" t="str">
        <f t="shared" si="0"/>
        <v>  </v>
      </c>
      <c r="K11" s="24">
        <f t="shared" si="1"/>
        <v>1733152</v>
      </c>
      <c r="L11" s="25" t="str">
        <f t="shared" si="2"/>
        <v>  </v>
      </c>
      <c r="M11" s="26" t="str">
        <f t="shared" si="3"/>
        <v>皆増</v>
      </c>
      <c r="N11" s="19"/>
    </row>
    <row r="12" spans="1:14" ht="24.75" customHeight="1">
      <c r="A12" s="178"/>
      <c r="B12" s="151"/>
      <c r="C12" s="20"/>
      <c r="D12" s="21" t="s">
        <v>18</v>
      </c>
      <c r="E12" s="22"/>
      <c r="F12" s="23"/>
      <c r="G12" s="24">
        <v>826519</v>
      </c>
      <c r="H12" s="20"/>
      <c r="I12" s="24"/>
      <c r="J12" s="25" t="str">
        <f t="shared" si="0"/>
        <v>  </v>
      </c>
      <c r="K12" s="24">
        <f t="shared" si="1"/>
        <v>826519</v>
      </c>
      <c r="L12" s="25" t="str">
        <f t="shared" si="2"/>
        <v>  </v>
      </c>
      <c r="M12" s="26" t="str">
        <f t="shared" si="3"/>
        <v>皆増</v>
      </c>
      <c r="N12" s="19"/>
    </row>
    <row r="13" spans="1:14" ht="24.75" customHeight="1">
      <c r="A13" s="178"/>
      <c r="B13" s="151"/>
      <c r="C13" s="20"/>
      <c r="D13" s="21" t="s">
        <v>19</v>
      </c>
      <c r="E13" s="22"/>
      <c r="F13" s="23"/>
      <c r="G13" s="24">
        <v>8989</v>
      </c>
      <c r="H13" s="20"/>
      <c r="I13" s="24"/>
      <c r="J13" s="25" t="str">
        <f t="shared" si="0"/>
        <v>  </v>
      </c>
      <c r="K13" s="24">
        <f t="shared" si="1"/>
        <v>8989</v>
      </c>
      <c r="L13" s="25" t="str">
        <f t="shared" si="2"/>
        <v>  </v>
      </c>
      <c r="M13" s="26" t="str">
        <f t="shared" si="3"/>
        <v>皆増</v>
      </c>
      <c r="N13" s="19"/>
    </row>
    <row r="14" spans="1:14" ht="24.75" customHeight="1">
      <c r="A14" s="178"/>
      <c r="B14" s="152"/>
      <c r="C14" s="174" t="s">
        <v>20</v>
      </c>
      <c r="D14" s="175"/>
      <c r="E14" s="176"/>
      <c r="F14" s="23"/>
      <c r="G14" s="24">
        <f>SUM(G5:G13)</f>
        <v>1657570043</v>
      </c>
      <c r="H14" s="20"/>
      <c r="I14" s="24">
        <f>SUM(I5:I13)</f>
        <v>1548064573</v>
      </c>
      <c r="J14" s="25" t="str">
        <f t="shared" si="0"/>
        <v>  </v>
      </c>
      <c r="K14" s="24">
        <f>SUM(K5:K13)</f>
        <v>109505470</v>
      </c>
      <c r="L14" s="25" t="str">
        <f t="shared" si="2"/>
        <v>  </v>
      </c>
      <c r="M14" s="26">
        <f t="shared" si="3"/>
        <v>7.1</v>
      </c>
      <c r="N14" s="19"/>
    </row>
    <row r="15" spans="1:14" ht="24.75" customHeight="1">
      <c r="A15" s="178"/>
      <c r="B15" s="174" t="s">
        <v>21</v>
      </c>
      <c r="C15" s="175"/>
      <c r="D15" s="175"/>
      <c r="E15" s="176"/>
      <c r="F15" s="177">
        <v>0.52</v>
      </c>
      <c r="G15" s="173"/>
      <c r="H15" s="172">
        <v>0.52</v>
      </c>
      <c r="I15" s="173"/>
      <c r="J15" s="27"/>
      <c r="K15" s="29" t="s">
        <v>63</v>
      </c>
      <c r="L15" s="27"/>
      <c r="M15" s="29" t="s">
        <v>63</v>
      </c>
      <c r="N15" s="19"/>
    </row>
    <row r="16" spans="1:14" ht="24.75" customHeight="1">
      <c r="A16" s="178"/>
      <c r="B16" s="174" t="s">
        <v>23</v>
      </c>
      <c r="C16" s="175"/>
      <c r="D16" s="175"/>
      <c r="E16" s="176"/>
      <c r="F16" s="23"/>
      <c r="G16" s="24">
        <f>ROUND(G14*F15,0)</f>
        <v>861936422</v>
      </c>
      <c r="H16" s="20"/>
      <c r="I16" s="24">
        <v>804993578</v>
      </c>
      <c r="J16" s="25" t="str">
        <f aca="true" t="shared" si="4" ref="J16:J44">IF(K16&lt;0,"△","  ")</f>
        <v>  </v>
      </c>
      <c r="K16" s="24">
        <f>G16-I16</f>
        <v>56942844</v>
      </c>
      <c r="L16" s="25" t="str">
        <f>IF(M16&lt;0,"△","  ")</f>
        <v>  </v>
      </c>
      <c r="M16" s="26">
        <f>IF(AND(G16&lt;&gt;0,I16&lt;&gt;0),ROUND((G16-I16)/I16*100,1),IF(AND(G16&lt;&gt;0,I16=0),"皆増",IF(AND(G16=0,I16&lt;&gt;0),"皆減","")))</f>
        <v>7.1</v>
      </c>
      <c r="N16" s="19"/>
    </row>
    <row r="17" spans="1:14" ht="24.75" customHeight="1">
      <c r="A17" s="178"/>
      <c r="B17" s="174" t="s">
        <v>24</v>
      </c>
      <c r="C17" s="175"/>
      <c r="D17" s="175"/>
      <c r="E17" s="176"/>
      <c r="F17" s="23" t="str">
        <f>IF(G17&lt;0,"△","  ")</f>
        <v>△</v>
      </c>
      <c r="G17" s="24">
        <v>-1708442</v>
      </c>
      <c r="H17" s="20" t="str">
        <f>IF(I17&lt;0,"△","  ")</f>
        <v>△</v>
      </c>
      <c r="I17" s="24">
        <v>-1708442</v>
      </c>
      <c r="J17" s="25" t="str">
        <f t="shared" si="4"/>
        <v>  </v>
      </c>
      <c r="K17" s="24">
        <f>G17-I17</f>
        <v>0</v>
      </c>
      <c r="L17" s="27"/>
      <c r="M17" s="29" t="s">
        <v>22</v>
      </c>
      <c r="N17" s="19"/>
    </row>
    <row r="18" spans="1:14" ht="24.75" customHeight="1">
      <c r="A18" s="178"/>
      <c r="B18" s="174" t="s">
        <v>20</v>
      </c>
      <c r="C18" s="175"/>
      <c r="D18" s="175"/>
      <c r="E18" s="22" t="s">
        <v>25</v>
      </c>
      <c r="F18" s="23"/>
      <c r="G18" s="31">
        <f>G16+G17</f>
        <v>860227980</v>
      </c>
      <c r="H18" s="20"/>
      <c r="I18" s="31">
        <f>I16+I17</f>
        <v>803285136</v>
      </c>
      <c r="J18" s="32" t="str">
        <f t="shared" si="4"/>
        <v>  </v>
      </c>
      <c r="K18" s="31">
        <f>K16+K17</f>
        <v>56942844</v>
      </c>
      <c r="L18" s="25" t="str">
        <f aca="true" t="shared" si="5" ref="L18:L44">IF(M18&lt;0,"△","  ")</f>
        <v>  </v>
      </c>
      <c r="M18" s="26">
        <f aca="true" t="shared" si="6" ref="M18:M44">IF(AND(G18&lt;&gt;0,I18&lt;&gt;0),ROUND((G18-I18)/I18*100,1),IF(AND(G18&lt;&gt;0,I18=0),"皆増",IF(AND(G18=0,I18&lt;&gt;0),"皆減","")))</f>
        <v>7.1</v>
      </c>
      <c r="N18" s="19"/>
    </row>
    <row r="19" spans="1:14" ht="24.75" customHeight="1">
      <c r="A19" s="178"/>
      <c r="B19" s="150" t="s">
        <v>26</v>
      </c>
      <c r="C19" s="33"/>
      <c r="D19" s="34" t="s">
        <v>27</v>
      </c>
      <c r="E19" s="35"/>
      <c r="F19" s="23"/>
      <c r="G19" s="31">
        <f>ROUND(G18*98/100,0)</f>
        <v>843023420</v>
      </c>
      <c r="H19" s="20"/>
      <c r="I19" s="31">
        <f>ROUND(I18*98/100,0)</f>
        <v>787219433</v>
      </c>
      <c r="J19" s="32" t="str">
        <f t="shared" si="4"/>
        <v>  </v>
      </c>
      <c r="K19" s="31">
        <f>G19-I19</f>
        <v>55803987</v>
      </c>
      <c r="L19" s="25" t="str">
        <f t="shared" si="5"/>
        <v>  </v>
      </c>
      <c r="M19" s="26">
        <f t="shared" si="6"/>
        <v>7.1</v>
      </c>
      <c r="N19" s="19"/>
    </row>
    <row r="20" spans="1:14" ht="24.75" customHeight="1" thickBot="1">
      <c r="A20" s="179"/>
      <c r="B20" s="181"/>
      <c r="C20" s="36"/>
      <c r="D20" s="34" t="s">
        <v>28</v>
      </c>
      <c r="E20" s="35"/>
      <c r="F20" s="37"/>
      <c r="G20" s="38">
        <f>ROUND(G18*2/100,0)</f>
        <v>17204560</v>
      </c>
      <c r="H20" s="36"/>
      <c r="I20" s="38">
        <f>ROUND(I18*2/100,0)</f>
        <v>16065703</v>
      </c>
      <c r="J20" s="39" t="str">
        <f t="shared" si="4"/>
        <v>  </v>
      </c>
      <c r="K20" s="38">
        <f>G20-I20</f>
        <v>1138857</v>
      </c>
      <c r="L20" s="40" t="str">
        <f t="shared" si="5"/>
        <v>  </v>
      </c>
      <c r="M20" s="41">
        <f t="shared" si="6"/>
        <v>7.1</v>
      </c>
      <c r="N20" s="42"/>
    </row>
    <row r="21" spans="1:14" ht="24.75" customHeight="1">
      <c r="A21" s="43"/>
      <c r="B21" s="149" t="s">
        <v>29</v>
      </c>
      <c r="C21" s="149"/>
      <c r="D21" s="149"/>
      <c r="E21" s="44" t="s">
        <v>30</v>
      </c>
      <c r="F21" s="45"/>
      <c r="G21" s="46">
        <f>G40+G41</f>
        <v>933499445</v>
      </c>
      <c r="H21" s="47"/>
      <c r="I21" s="46">
        <f>I40+I41</f>
        <v>933499445</v>
      </c>
      <c r="J21" s="48" t="str">
        <f t="shared" si="4"/>
        <v>  </v>
      </c>
      <c r="K21" s="46">
        <f>K40+K41</f>
        <v>0</v>
      </c>
      <c r="L21" s="49" t="str">
        <f t="shared" si="5"/>
        <v>  </v>
      </c>
      <c r="M21" s="50">
        <f t="shared" si="6"/>
        <v>0</v>
      </c>
      <c r="N21" s="51"/>
    </row>
    <row r="22" spans="1:14" ht="24.75" customHeight="1">
      <c r="A22" s="52"/>
      <c r="B22" s="150" t="s">
        <v>31</v>
      </c>
      <c r="C22" s="53"/>
      <c r="D22" s="21" t="s">
        <v>32</v>
      </c>
      <c r="E22" s="22"/>
      <c r="F22" s="23"/>
      <c r="G22" s="24">
        <v>604511617</v>
      </c>
      <c r="H22" s="20"/>
      <c r="I22" s="24">
        <v>604511617</v>
      </c>
      <c r="J22" s="25" t="str">
        <f t="shared" si="4"/>
        <v>  </v>
      </c>
      <c r="K22" s="24">
        <f>G22-I22</f>
        <v>0</v>
      </c>
      <c r="L22" s="25" t="str">
        <f t="shared" si="5"/>
        <v>  </v>
      </c>
      <c r="M22" s="26">
        <f t="shared" si="6"/>
        <v>0</v>
      </c>
      <c r="N22" s="19"/>
    </row>
    <row r="23" spans="1:14" ht="24.75" customHeight="1">
      <c r="A23" s="54"/>
      <c r="B23" s="151"/>
      <c r="C23" s="53"/>
      <c r="D23" s="21" t="s">
        <v>33</v>
      </c>
      <c r="E23" s="22"/>
      <c r="F23" s="23"/>
      <c r="G23" s="24">
        <v>2237709</v>
      </c>
      <c r="H23" s="20"/>
      <c r="I23" s="24">
        <v>2237709</v>
      </c>
      <c r="J23" s="25" t="str">
        <f t="shared" si="4"/>
        <v>  </v>
      </c>
      <c r="K23" s="24">
        <f>G23-I23</f>
        <v>0</v>
      </c>
      <c r="L23" s="25" t="str">
        <f t="shared" si="5"/>
        <v>  </v>
      </c>
      <c r="M23" s="26">
        <f t="shared" si="6"/>
        <v>0</v>
      </c>
      <c r="N23" s="19"/>
    </row>
    <row r="24" spans="1:14" ht="24.75" customHeight="1">
      <c r="A24" s="54"/>
      <c r="B24" s="151"/>
      <c r="C24" s="53"/>
      <c r="D24" s="21" t="s">
        <v>34</v>
      </c>
      <c r="E24" s="22"/>
      <c r="F24" s="23"/>
      <c r="G24" s="24">
        <v>63495649</v>
      </c>
      <c r="H24" s="20"/>
      <c r="I24" s="24">
        <v>63495649</v>
      </c>
      <c r="J24" s="25" t="str">
        <f t="shared" si="4"/>
        <v>  </v>
      </c>
      <c r="K24" s="24">
        <f>G24-I24</f>
        <v>0</v>
      </c>
      <c r="L24" s="25" t="str">
        <f t="shared" si="5"/>
        <v>  </v>
      </c>
      <c r="M24" s="26">
        <f t="shared" si="6"/>
        <v>0</v>
      </c>
      <c r="N24" s="19"/>
    </row>
    <row r="25" spans="1:14" ht="24.75" customHeight="1">
      <c r="A25" s="54"/>
      <c r="B25" s="151"/>
      <c r="C25" s="53"/>
      <c r="D25" s="21" t="s">
        <v>35</v>
      </c>
      <c r="E25" s="22"/>
      <c r="F25" s="23"/>
      <c r="G25" s="24">
        <v>4</v>
      </c>
      <c r="H25" s="20"/>
      <c r="I25" s="24">
        <v>4</v>
      </c>
      <c r="J25" s="25" t="str">
        <f t="shared" si="4"/>
        <v>  </v>
      </c>
      <c r="K25" s="24">
        <f>G25-I25</f>
        <v>0</v>
      </c>
      <c r="L25" s="25" t="str">
        <f t="shared" si="5"/>
        <v>  </v>
      </c>
      <c r="M25" s="26">
        <f t="shared" si="6"/>
        <v>0</v>
      </c>
      <c r="N25" s="19"/>
    </row>
    <row r="26" spans="1:14" ht="24.75" customHeight="1">
      <c r="A26" s="54"/>
      <c r="B26" s="152"/>
      <c r="C26" s="20"/>
      <c r="D26" s="28" t="s">
        <v>36</v>
      </c>
      <c r="E26" s="22"/>
      <c r="F26" s="23"/>
      <c r="G26" s="24">
        <f>SUM(G22:G25)</f>
        <v>670244979</v>
      </c>
      <c r="H26" s="20"/>
      <c r="I26" s="24">
        <f>SUM(I22:I25)</f>
        <v>670244979</v>
      </c>
      <c r="J26" s="25" t="str">
        <f t="shared" si="4"/>
        <v>  </v>
      </c>
      <c r="K26" s="24">
        <f>SUM(K22:K25)</f>
        <v>0</v>
      </c>
      <c r="L26" s="25" t="str">
        <f t="shared" si="5"/>
        <v>  </v>
      </c>
      <c r="M26" s="26">
        <f t="shared" si="6"/>
        <v>0</v>
      </c>
      <c r="N26" s="19"/>
    </row>
    <row r="27" spans="1:14" ht="24.75" customHeight="1">
      <c r="A27" s="54"/>
      <c r="B27" s="20"/>
      <c r="C27" s="147" t="s">
        <v>37</v>
      </c>
      <c r="D27" s="148"/>
      <c r="E27" s="22"/>
      <c r="F27" s="23"/>
      <c r="G27" s="24">
        <v>7270741</v>
      </c>
      <c r="H27" s="20"/>
      <c r="I27" s="24">
        <v>7270741</v>
      </c>
      <c r="J27" s="25" t="str">
        <f t="shared" si="4"/>
        <v>  </v>
      </c>
      <c r="K27" s="24">
        <f aca="true" t="shared" si="7" ref="K27:K33">G27-I27</f>
        <v>0</v>
      </c>
      <c r="L27" s="25" t="str">
        <f t="shared" si="5"/>
        <v>  </v>
      </c>
      <c r="M27" s="26">
        <f t="shared" si="6"/>
        <v>0</v>
      </c>
      <c r="N27" s="19"/>
    </row>
    <row r="28" spans="1:17" ht="24.75" customHeight="1">
      <c r="A28" s="55"/>
      <c r="B28" s="20"/>
      <c r="C28" s="147" t="s">
        <v>38</v>
      </c>
      <c r="D28" s="148"/>
      <c r="E28" s="22"/>
      <c r="F28" s="23"/>
      <c r="G28" s="24">
        <v>3244209</v>
      </c>
      <c r="H28" s="20"/>
      <c r="I28" s="24">
        <v>3244209</v>
      </c>
      <c r="J28" s="25" t="str">
        <f t="shared" si="4"/>
        <v>  </v>
      </c>
      <c r="K28" s="24">
        <f t="shared" si="7"/>
        <v>0</v>
      </c>
      <c r="L28" s="25" t="str">
        <f t="shared" si="5"/>
        <v>  </v>
      </c>
      <c r="M28" s="26">
        <f t="shared" si="6"/>
        <v>0</v>
      </c>
      <c r="N28" s="19"/>
      <c r="O28" s="9"/>
      <c r="P28" s="9"/>
      <c r="Q28" s="9"/>
    </row>
    <row r="29" spans="1:17" ht="24.75" customHeight="1">
      <c r="A29" s="54"/>
      <c r="B29" s="20"/>
      <c r="C29" s="147" t="s">
        <v>39</v>
      </c>
      <c r="D29" s="148"/>
      <c r="E29" s="22"/>
      <c r="F29" s="23"/>
      <c r="G29" s="24">
        <v>2444680</v>
      </c>
      <c r="H29" s="20"/>
      <c r="I29" s="24">
        <v>2444680</v>
      </c>
      <c r="J29" s="25" t="str">
        <f t="shared" si="4"/>
        <v>  </v>
      </c>
      <c r="K29" s="24">
        <f t="shared" si="7"/>
        <v>0</v>
      </c>
      <c r="L29" s="25" t="str">
        <f t="shared" si="5"/>
        <v>  </v>
      </c>
      <c r="M29" s="26">
        <f t="shared" si="6"/>
        <v>0</v>
      </c>
      <c r="N29" s="19"/>
      <c r="O29" s="9"/>
      <c r="P29" s="9"/>
      <c r="Q29" s="9"/>
    </row>
    <row r="30" spans="1:17" ht="24.75" customHeight="1">
      <c r="A30" s="54"/>
      <c r="B30" s="20"/>
      <c r="C30" s="147" t="s">
        <v>40</v>
      </c>
      <c r="D30" s="148"/>
      <c r="E30" s="22"/>
      <c r="F30" s="23"/>
      <c r="G30" s="24">
        <v>109241744</v>
      </c>
      <c r="H30" s="20"/>
      <c r="I30" s="24">
        <v>109241744</v>
      </c>
      <c r="J30" s="25" t="str">
        <f t="shared" si="4"/>
        <v>  </v>
      </c>
      <c r="K30" s="24">
        <f t="shared" si="7"/>
        <v>0</v>
      </c>
      <c r="L30" s="25" t="str">
        <f t="shared" si="5"/>
        <v>  </v>
      </c>
      <c r="M30" s="26">
        <f t="shared" si="6"/>
        <v>0</v>
      </c>
      <c r="N30" s="19"/>
      <c r="O30" s="9"/>
      <c r="P30" s="9"/>
      <c r="Q30" s="9"/>
    </row>
    <row r="31" spans="1:14" ht="24.75" customHeight="1">
      <c r="A31" s="54"/>
      <c r="B31" s="20"/>
      <c r="C31" s="147" t="s">
        <v>41</v>
      </c>
      <c r="D31" s="148"/>
      <c r="E31" s="22"/>
      <c r="F31" s="23"/>
      <c r="G31" s="24">
        <v>57177</v>
      </c>
      <c r="H31" s="20"/>
      <c r="I31" s="24">
        <v>57177</v>
      </c>
      <c r="J31" s="25" t="str">
        <f t="shared" si="4"/>
        <v>  </v>
      </c>
      <c r="K31" s="24">
        <f t="shared" si="7"/>
        <v>0</v>
      </c>
      <c r="L31" s="25" t="str">
        <f t="shared" si="5"/>
        <v>  </v>
      </c>
      <c r="M31" s="26">
        <f t="shared" si="6"/>
        <v>0</v>
      </c>
      <c r="N31" s="19"/>
    </row>
    <row r="32" spans="1:14" ht="24.75" customHeight="1">
      <c r="A32" s="54"/>
      <c r="B32" s="20"/>
      <c r="C32" s="147" t="s">
        <v>42</v>
      </c>
      <c r="D32" s="148"/>
      <c r="E32" s="22"/>
      <c r="F32" s="23"/>
      <c r="G32" s="24">
        <v>15443647</v>
      </c>
      <c r="H32" s="20"/>
      <c r="I32" s="24">
        <v>15443647</v>
      </c>
      <c r="J32" s="25" t="str">
        <f t="shared" si="4"/>
        <v>  </v>
      </c>
      <c r="K32" s="24">
        <f t="shared" si="7"/>
        <v>0</v>
      </c>
      <c r="L32" s="25" t="str">
        <f t="shared" si="5"/>
        <v>  </v>
      </c>
      <c r="M32" s="26">
        <f t="shared" si="6"/>
        <v>0</v>
      </c>
      <c r="N32" s="19"/>
    </row>
    <row r="33" spans="1:14" ht="24.75" customHeight="1">
      <c r="A33" s="54"/>
      <c r="B33" s="20"/>
      <c r="C33" s="147" t="s">
        <v>43</v>
      </c>
      <c r="D33" s="148"/>
      <c r="E33" s="22"/>
      <c r="F33" s="23"/>
      <c r="G33" s="24">
        <v>56366935</v>
      </c>
      <c r="H33" s="20"/>
      <c r="I33" s="24">
        <v>56366935</v>
      </c>
      <c r="J33" s="25" t="str">
        <f t="shared" si="4"/>
        <v>  </v>
      </c>
      <c r="K33" s="24">
        <f t="shared" si="7"/>
        <v>0</v>
      </c>
      <c r="L33" s="25" t="str">
        <f t="shared" si="5"/>
        <v>  </v>
      </c>
      <c r="M33" s="26">
        <f t="shared" si="6"/>
        <v>0</v>
      </c>
      <c r="N33" s="30"/>
    </row>
    <row r="34" spans="1:14" ht="24.75" customHeight="1">
      <c r="A34" s="54"/>
      <c r="B34" s="20"/>
      <c r="C34" s="175" t="s">
        <v>20</v>
      </c>
      <c r="D34" s="175"/>
      <c r="E34" s="22"/>
      <c r="F34" s="23"/>
      <c r="G34" s="24">
        <f>SUM(G26:G33)</f>
        <v>864314112</v>
      </c>
      <c r="H34" s="20"/>
      <c r="I34" s="24">
        <f>SUM(I26:I33)</f>
        <v>864314112</v>
      </c>
      <c r="J34" s="25" t="str">
        <f t="shared" si="4"/>
        <v>  </v>
      </c>
      <c r="K34" s="24">
        <f>SUM(K26:K33)</f>
        <v>0</v>
      </c>
      <c r="L34" s="25" t="str">
        <f t="shared" si="5"/>
        <v>  </v>
      </c>
      <c r="M34" s="26">
        <f t="shared" si="6"/>
        <v>0</v>
      </c>
      <c r="N34" s="19"/>
    </row>
    <row r="35" spans="1:14" ht="24.75" customHeight="1">
      <c r="A35" s="54"/>
      <c r="B35" s="20"/>
      <c r="C35" s="147" t="s">
        <v>44</v>
      </c>
      <c r="D35" s="148"/>
      <c r="E35" s="22"/>
      <c r="F35" s="23"/>
      <c r="G35" s="24">
        <v>4457511</v>
      </c>
      <c r="H35" s="20"/>
      <c r="I35" s="24">
        <v>4457511</v>
      </c>
      <c r="J35" s="25" t="str">
        <f t="shared" si="4"/>
        <v>  </v>
      </c>
      <c r="K35" s="24">
        <f>G35-I35</f>
        <v>0</v>
      </c>
      <c r="L35" s="25" t="str">
        <f t="shared" si="5"/>
        <v>  </v>
      </c>
      <c r="M35" s="26">
        <f t="shared" si="6"/>
        <v>0</v>
      </c>
      <c r="N35" s="19"/>
    </row>
    <row r="36" spans="1:14" ht="24.75" customHeight="1">
      <c r="A36" s="54"/>
      <c r="B36" s="20"/>
      <c r="C36" s="147" t="s">
        <v>45</v>
      </c>
      <c r="D36" s="148"/>
      <c r="E36" s="22"/>
      <c r="F36" s="23"/>
      <c r="G36" s="24">
        <v>13276249</v>
      </c>
      <c r="H36" s="20"/>
      <c r="I36" s="24">
        <v>13276249</v>
      </c>
      <c r="J36" s="25" t="str">
        <f t="shared" si="4"/>
        <v>  </v>
      </c>
      <c r="K36" s="24">
        <f>G36-I36</f>
        <v>0</v>
      </c>
      <c r="L36" s="25" t="str">
        <f t="shared" si="5"/>
        <v>  </v>
      </c>
      <c r="M36" s="26">
        <f t="shared" si="6"/>
        <v>0</v>
      </c>
      <c r="N36" s="19"/>
    </row>
    <row r="37" spans="1:14" ht="24.75" customHeight="1">
      <c r="A37" s="54"/>
      <c r="B37" s="20"/>
      <c r="C37" s="147" t="s">
        <v>46</v>
      </c>
      <c r="D37" s="148"/>
      <c r="E37" s="22"/>
      <c r="F37" s="23"/>
      <c r="G37" s="24">
        <v>792401</v>
      </c>
      <c r="H37" s="20"/>
      <c r="I37" s="24">
        <v>792401</v>
      </c>
      <c r="J37" s="25" t="str">
        <f t="shared" si="4"/>
        <v>  </v>
      </c>
      <c r="K37" s="24">
        <f>G37-I37</f>
        <v>0</v>
      </c>
      <c r="L37" s="25" t="str">
        <f t="shared" si="5"/>
        <v>  </v>
      </c>
      <c r="M37" s="26">
        <f t="shared" si="6"/>
        <v>0</v>
      </c>
      <c r="N37" s="19"/>
    </row>
    <row r="38" spans="1:14" ht="24.75" customHeight="1">
      <c r="A38" s="54"/>
      <c r="B38" s="20"/>
      <c r="C38" s="147" t="s">
        <v>47</v>
      </c>
      <c r="D38" s="148"/>
      <c r="E38" s="22"/>
      <c r="F38" s="23"/>
      <c r="G38" s="24">
        <v>28606434</v>
      </c>
      <c r="H38" s="20"/>
      <c r="I38" s="24">
        <v>28606434</v>
      </c>
      <c r="J38" s="25" t="str">
        <f t="shared" si="4"/>
        <v>  </v>
      </c>
      <c r="K38" s="24">
        <f>G38-I38</f>
        <v>0</v>
      </c>
      <c r="L38" s="25" t="str">
        <f t="shared" si="5"/>
        <v>  </v>
      </c>
      <c r="M38" s="26">
        <f t="shared" si="6"/>
        <v>0</v>
      </c>
      <c r="N38" s="30"/>
    </row>
    <row r="39" spans="1:14" ht="24.75" customHeight="1">
      <c r="A39" s="54"/>
      <c r="B39" s="20"/>
      <c r="C39" s="147" t="s">
        <v>48</v>
      </c>
      <c r="D39" s="148"/>
      <c r="E39" s="22"/>
      <c r="F39" s="23"/>
      <c r="G39" s="24">
        <v>1548659</v>
      </c>
      <c r="H39" s="20"/>
      <c r="I39" s="24">
        <v>1548659</v>
      </c>
      <c r="J39" s="25" t="str">
        <f t="shared" si="4"/>
        <v>  </v>
      </c>
      <c r="K39" s="24">
        <f>G39-I39</f>
        <v>0</v>
      </c>
      <c r="L39" s="25" t="str">
        <f t="shared" si="5"/>
        <v>  </v>
      </c>
      <c r="M39" s="26">
        <f t="shared" si="6"/>
        <v>0</v>
      </c>
      <c r="N39" s="19"/>
    </row>
    <row r="40" spans="1:14" ht="24.75" customHeight="1">
      <c r="A40" s="54"/>
      <c r="B40" s="20"/>
      <c r="C40" s="175" t="s">
        <v>49</v>
      </c>
      <c r="D40" s="175"/>
      <c r="E40" s="22"/>
      <c r="F40" s="23"/>
      <c r="G40" s="24">
        <f>SUM(G34:G39)</f>
        <v>912995366</v>
      </c>
      <c r="H40" s="20"/>
      <c r="I40" s="24">
        <f>SUM(I34:I39)</f>
        <v>912995366</v>
      </c>
      <c r="J40" s="25" t="str">
        <f t="shared" si="4"/>
        <v>  </v>
      </c>
      <c r="K40" s="24">
        <f>SUM(K34:K39)</f>
        <v>0</v>
      </c>
      <c r="L40" s="25" t="str">
        <f t="shared" si="5"/>
        <v>  </v>
      </c>
      <c r="M40" s="26">
        <f t="shared" si="6"/>
        <v>0</v>
      </c>
      <c r="N40" s="19"/>
    </row>
    <row r="41" spans="1:14" ht="24.75" customHeight="1">
      <c r="A41" s="56"/>
      <c r="B41" s="20"/>
      <c r="C41" s="147" t="s">
        <v>50</v>
      </c>
      <c r="D41" s="148"/>
      <c r="E41" s="22"/>
      <c r="F41" s="23"/>
      <c r="G41" s="24">
        <v>20504079</v>
      </c>
      <c r="H41" s="20"/>
      <c r="I41" s="24">
        <v>20504079</v>
      </c>
      <c r="J41" s="25" t="str">
        <f t="shared" si="4"/>
        <v>  </v>
      </c>
      <c r="K41" s="24">
        <f>G41-I41</f>
        <v>0</v>
      </c>
      <c r="L41" s="25" t="str">
        <f t="shared" si="5"/>
        <v>  </v>
      </c>
      <c r="M41" s="26">
        <f t="shared" si="6"/>
        <v>0</v>
      </c>
      <c r="N41" s="57"/>
    </row>
    <row r="42" spans="1:14" ht="24.75" customHeight="1">
      <c r="A42" s="58"/>
      <c r="B42" s="147" t="s">
        <v>51</v>
      </c>
      <c r="C42" s="148"/>
      <c r="D42" s="148"/>
      <c r="E42" s="22" t="s">
        <v>52</v>
      </c>
      <c r="F42" s="23"/>
      <c r="G42" s="31">
        <f>G43+G44</f>
        <v>1764664859</v>
      </c>
      <c r="H42" s="20"/>
      <c r="I42" s="31">
        <f>I43+I44</f>
        <v>1691177896</v>
      </c>
      <c r="J42" s="32" t="str">
        <f t="shared" si="4"/>
        <v>  </v>
      </c>
      <c r="K42" s="31">
        <f>K43+K44</f>
        <v>73486963</v>
      </c>
      <c r="L42" s="25" t="str">
        <f t="shared" si="5"/>
        <v>  </v>
      </c>
      <c r="M42" s="26">
        <f t="shared" si="6"/>
        <v>4.3</v>
      </c>
      <c r="N42" s="59"/>
    </row>
    <row r="43" spans="1:14" ht="24.75" customHeight="1">
      <c r="A43" s="54"/>
      <c r="B43" s="60"/>
      <c r="C43" s="147" t="s">
        <v>53</v>
      </c>
      <c r="D43" s="148"/>
      <c r="E43" s="22"/>
      <c r="F43" s="23"/>
      <c r="G43" s="24">
        <v>1494463116</v>
      </c>
      <c r="H43" s="20"/>
      <c r="I43" s="24">
        <v>1460298903</v>
      </c>
      <c r="J43" s="25" t="str">
        <f t="shared" si="4"/>
        <v>  </v>
      </c>
      <c r="K43" s="24">
        <f>G43-I43</f>
        <v>34164213</v>
      </c>
      <c r="L43" s="25" t="str">
        <f t="shared" si="5"/>
        <v>  </v>
      </c>
      <c r="M43" s="26">
        <f t="shared" si="6"/>
        <v>2.3</v>
      </c>
      <c r="N43" s="59"/>
    </row>
    <row r="44" spans="1:14" ht="24.75" customHeight="1">
      <c r="A44" s="56"/>
      <c r="B44" s="20"/>
      <c r="C44" s="147" t="s">
        <v>54</v>
      </c>
      <c r="D44" s="148"/>
      <c r="E44" s="22"/>
      <c r="F44" s="23"/>
      <c r="G44" s="24">
        <v>270201743</v>
      </c>
      <c r="H44" s="20"/>
      <c r="I44" s="24">
        <v>230878993</v>
      </c>
      <c r="J44" s="61" t="str">
        <f t="shared" si="4"/>
        <v>  </v>
      </c>
      <c r="K44" s="62">
        <f>G44-I44</f>
        <v>39322750</v>
      </c>
      <c r="L44" s="25" t="str">
        <f t="shared" si="5"/>
        <v>  </v>
      </c>
      <c r="M44" s="26">
        <f t="shared" si="6"/>
        <v>17</v>
      </c>
      <c r="N44" s="59"/>
    </row>
    <row r="45" spans="1:14" ht="24.75" customHeight="1" thickBot="1">
      <c r="A45" s="58"/>
      <c r="B45" s="182" t="s">
        <v>55</v>
      </c>
      <c r="C45" s="182"/>
      <c r="D45" s="182"/>
      <c r="E45" s="63"/>
      <c r="F45" s="64"/>
      <c r="G45" s="65">
        <f>G42-G21</f>
        <v>831165414</v>
      </c>
      <c r="H45" s="66"/>
      <c r="I45" s="65">
        <f>I42-I21</f>
        <v>757678451</v>
      </c>
      <c r="J45" s="67"/>
      <c r="K45" s="68" t="s">
        <v>64</v>
      </c>
      <c r="L45" s="67"/>
      <c r="M45" s="68" t="s">
        <v>64</v>
      </c>
      <c r="N45" s="19"/>
    </row>
    <row r="46" spans="1:14" ht="24.75" customHeight="1">
      <c r="A46" s="156"/>
      <c r="B46" s="69"/>
      <c r="C46" s="149" t="s">
        <v>56</v>
      </c>
      <c r="D46" s="158"/>
      <c r="E46" s="44"/>
      <c r="F46" s="45"/>
      <c r="G46" s="70">
        <v>842443699</v>
      </c>
      <c r="H46" s="79"/>
      <c r="I46" s="80">
        <v>774448715</v>
      </c>
      <c r="J46" s="81" t="str">
        <f>IF(K46&lt;0,"△","  ")</f>
        <v>  </v>
      </c>
      <c r="K46" s="82">
        <f>G46-I46</f>
        <v>67994984</v>
      </c>
      <c r="L46" s="71" t="str">
        <f>IF(M46&lt;0,"△","  ")</f>
        <v>  </v>
      </c>
      <c r="M46" s="83">
        <f>IF(AND(G46&lt;&gt;0,I46&lt;&gt;0),ROUND((G46-I46)/I46*100,1),IF(AND(G46&lt;&gt;0,I46=0),"皆増",IF(AND(G46=0,I46&lt;&gt;0),"皆減","")))</f>
        <v>8.8</v>
      </c>
      <c r="N46" s="51"/>
    </row>
    <row r="47" spans="1:14" ht="24.75" customHeight="1" thickBot="1">
      <c r="A47" s="157"/>
      <c r="B47" s="36"/>
      <c r="C47" s="159" t="s">
        <v>57</v>
      </c>
      <c r="D47" s="160"/>
      <c r="E47" s="72"/>
      <c r="F47" s="73" t="str">
        <f>IF(G47&lt;0,"△","  ")</f>
        <v>  </v>
      </c>
      <c r="G47" s="84">
        <f>G46-G45</f>
        <v>11278285</v>
      </c>
      <c r="H47" s="36" t="str">
        <f>IF(I47&lt;0,"△","  ")</f>
        <v>  </v>
      </c>
      <c r="I47" s="85">
        <f>I46-I45</f>
        <v>16770264</v>
      </c>
      <c r="J47" s="74"/>
      <c r="K47" s="75" t="s">
        <v>65</v>
      </c>
      <c r="L47" s="74"/>
      <c r="M47" s="75" t="s">
        <v>65</v>
      </c>
      <c r="N47" s="42"/>
    </row>
    <row r="48" spans="1:14" ht="24.75" customHeight="1">
      <c r="A48" s="153" t="s">
        <v>58</v>
      </c>
      <c r="B48" s="47"/>
      <c r="C48" s="149" t="s">
        <v>59</v>
      </c>
      <c r="D48" s="149"/>
      <c r="E48" s="44"/>
      <c r="F48" s="76"/>
      <c r="G48" s="46">
        <v>842443699</v>
      </c>
      <c r="H48" s="47"/>
      <c r="I48" s="46">
        <v>774448715</v>
      </c>
      <c r="J48" s="48" t="str">
        <f>IF(K48&lt;0,"△","  ")</f>
        <v>  </v>
      </c>
      <c r="K48" s="46">
        <f>G48-I48</f>
        <v>67994984</v>
      </c>
      <c r="L48" s="49" t="str">
        <f>IF(M48&lt;0,"△","  ")</f>
        <v>  </v>
      </c>
      <c r="M48" s="50">
        <f>IF(AND(G48&lt;&gt;0,I48&lt;&gt;0),ROUND((G48-I48)/I48*100,1),IF(AND(G48&lt;&gt;0,I48=0),"皆増",IF(AND(G48=0,I48&lt;&gt;0),"皆減","")))</f>
        <v>8.8</v>
      </c>
      <c r="N48" s="57" t="s">
        <v>60</v>
      </c>
    </row>
    <row r="49" spans="1:14" ht="24.75" customHeight="1">
      <c r="A49" s="154"/>
      <c r="B49" s="20"/>
      <c r="C49" s="147" t="s">
        <v>66</v>
      </c>
      <c r="D49" s="147"/>
      <c r="E49" s="22"/>
      <c r="F49" s="77"/>
      <c r="G49" s="31">
        <f>+G20+N49</f>
        <v>17784281</v>
      </c>
      <c r="H49" s="20"/>
      <c r="I49" s="31">
        <v>16065703</v>
      </c>
      <c r="J49" s="32" t="str">
        <f>IF(K49&lt;0,"△","  ")</f>
        <v>  </v>
      </c>
      <c r="K49" s="31">
        <f>G49-I49</f>
        <v>1718578</v>
      </c>
      <c r="L49" s="25" t="str">
        <f>IF(M49&lt;0,"△","  ")</f>
        <v>  </v>
      </c>
      <c r="M49" s="26">
        <f>IF(AND(G49&lt;&gt;0,I49&lt;&gt;0),ROUND((G49-I49)/I49*100,1),IF(AND(G49&lt;&gt;0,I49=0),"皆増",IF(AND(G49=0,I49&lt;&gt;0),"皆減","")))</f>
        <v>10.7</v>
      </c>
      <c r="N49" s="59">
        <f>579825-84-20</f>
        <v>579721</v>
      </c>
    </row>
    <row r="50" spans="1:14" ht="24.75" customHeight="1" thickBot="1">
      <c r="A50" s="155"/>
      <c r="B50" s="161" t="s">
        <v>67</v>
      </c>
      <c r="C50" s="162"/>
      <c r="D50" s="162"/>
      <c r="E50" s="163"/>
      <c r="F50" s="78"/>
      <c r="G50" s="38">
        <f>G48+G49</f>
        <v>860227980</v>
      </c>
      <c r="H50" s="36"/>
      <c r="I50" s="38">
        <f>I48+I49</f>
        <v>790514418</v>
      </c>
      <c r="J50" s="39" t="str">
        <f>IF(K50&lt;0,"△","  ")</f>
        <v>  </v>
      </c>
      <c r="K50" s="38">
        <f>K48+K49</f>
        <v>69713562</v>
      </c>
      <c r="L50" s="40" t="str">
        <f>IF(M50&lt;0,"△","  ")</f>
        <v>  </v>
      </c>
      <c r="M50" s="41">
        <f>IF(AND(G50&lt;&gt;0,I50&lt;&gt;0),ROUND((G50-I50)/I50*100,1),IF(AND(G50&lt;&gt;0,I50=0),"皆増",IF(AND(G50=0,I50&lt;&gt;0),"皆減","")))</f>
        <v>8.8</v>
      </c>
      <c r="N50" s="42"/>
    </row>
  </sheetData>
  <sheetProtection/>
  <mergeCells count="40">
    <mergeCell ref="C32:D32"/>
    <mergeCell ref="C38:D38"/>
    <mergeCell ref="B45:D45"/>
    <mergeCell ref="C29:D29"/>
    <mergeCell ref="B16:E16"/>
    <mergeCell ref="B17:E17"/>
    <mergeCell ref="C33:D33"/>
    <mergeCell ref="C35:D35"/>
    <mergeCell ref="C34:D34"/>
    <mergeCell ref="C36:D36"/>
    <mergeCell ref="C37:D37"/>
    <mergeCell ref="C39:D39"/>
    <mergeCell ref="C40:D40"/>
    <mergeCell ref="C43:D43"/>
    <mergeCell ref="C44:D44"/>
    <mergeCell ref="B42:D42"/>
    <mergeCell ref="C41:D41"/>
    <mergeCell ref="A3:E4"/>
    <mergeCell ref="N3:N4"/>
    <mergeCell ref="H15:I15"/>
    <mergeCell ref="C14:E14"/>
    <mergeCell ref="F15:G15"/>
    <mergeCell ref="B15:E15"/>
    <mergeCell ref="A5:A20"/>
    <mergeCell ref="B5:B14"/>
    <mergeCell ref="B18:D18"/>
    <mergeCell ref="B19:B20"/>
    <mergeCell ref="A48:A50"/>
    <mergeCell ref="C48:D48"/>
    <mergeCell ref="C49:D49"/>
    <mergeCell ref="A46:A47"/>
    <mergeCell ref="C46:D46"/>
    <mergeCell ref="C47:D47"/>
    <mergeCell ref="B50:E50"/>
    <mergeCell ref="C31:D31"/>
    <mergeCell ref="B21:D21"/>
    <mergeCell ref="B22:B26"/>
    <mergeCell ref="C28:D28"/>
    <mergeCell ref="C30:D30"/>
    <mergeCell ref="C27:D27"/>
  </mergeCells>
  <printOptions/>
  <pageMargins left="0.5905511811023623" right="0.3937007874015748" top="0.5905511811023623" bottom="0.3937007874015748" header="0.2755905511811024" footer="0.2755905511811024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E19">
      <selection activeCell="F30" sqref="F30"/>
    </sheetView>
  </sheetViews>
  <sheetFormatPr defaultColWidth="8.00390625" defaultRowHeight="13.5"/>
  <cols>
    <col min="1" max="1" width="8.75390625" style="88" customWidth="1"/>
    <col min="2" max="3" width="25.625" style="90" customWidth="1"/>
    <col min="4" max="5" width="25.625" style="88" customWidth="1"/>
    <col min="6" max="6" width="25.625" style="90" customWidth="1"/>
    <col min="7" max="7" width="5.125" style="89" customWidth="1"/>
    <col min="8" max="8" width="15.00390625" style="88" customWidth="1"/>
    <col min="9" max="16384" width="8.00390625" style="88" customWidth="1"/>
  </cols>
  <sheetData>
    <row r="1" spans="1:6" ht="20.25" customHeight="1">
      <c r="A1" s="86" t="s">
        <v>126</v>
      </c>
      <c r="B1" s="87"/>
      <c r="C1" s="87"/>
      <c r="F1" s="87"/>
    </row>
    <row r="2" spans="1:8" ht="20.25" customHeight="1">
      <c r="A2" s="87"/>
      <c r="B2" s="87"/>
      <c r="C2" s="87"/>
      <c r="D2" s="90"/>
      <c r="E2" s="90"/>
      <c r="F2" s="87"/>
      <c r="G2" s="91" t="s">
        <v>68</v>
      </c>
      <c r="H2" s="87"/>
    </row>
    <row r="3" spans="1:8" ht="20.25" customHeight="1">
      <c r="A3" s="92"/>
      <c r="B3" s="183" t="s">
        <v>69</v>
      </c>
      <c r="C3" s="185" t="s">
        <v>70</v>
      </c>
      <c r="D3" s="93" t="s">
        <v>71</v>
      </c>
      <c r="E3" s="94" t="s">
        <v>72</v>
      </c>
      <c r="F3" s="95"/>
      <c r="G3" s="96"/>
      <c r="H3" s="87"/>
    </row>
    <row r="4" spans="1:7" ht="13.5" customHeight="1">
      <c r="A4" s="97" t="s">
        <v>73</v>
      </c>
      <c r="B4" s="184"/>
      <c r="C4" s="186"/>
      <c r="D4" s="98"/>
      <c r="E4" s="98"/>
      <c r="F4" s="187" t="s">
        <v>74</v>
      </c>
      <c r="G4" s="99"/>
    </row>
    <row r="5" spans="1:8" ht="14.25" customHeight="1">
      <c r="A5" s="100"/>
      <c r="B5" s="101" t="s">
        <v>75</v>
      </c>
      <c r="C5" s="102" t="s">
        <v>30</v>
      </c>
      <c r="D5" s="103" t="s">
        <v>76</v>
      </c>
      <c r="E5" s="103" t="s">
        <v>77</v>
      </c>
      <c r="F5" s="187"/>
      <c r="G5" s="104"/>
      <c r="H5" s="87"/>
    </row>
    <row r="6" spans="1:7" ht="12" customHeight="1">
      <c r="A6" s="105"/>
      <c r="B6" s="106"/>
      <c r="C6" s="107"/>
      <c r="D6" s="107"/>
      <c r="E6" s="107"/>
      <c r="F6" s="108" t="s">
        <v>78</v>
      </c>
      <c r="G6" s="99"/>
    </row>
    <row r="7" spans="1:8" ht="22.5" customHeight="1">
      <c r="A7" s="109" t="s">
        <v>79</v>
      </c>
      <c r="B7" s="110">
        <v>20406028</v>
      </c>
      <c r="C7" s="111">
        <f aca="true" t="shared" si="0" ref="C7:C29">D7+E7</f>
        <v>26207585</v>
      </c>
      <c r="D7" s="111">
        <v>18615714</v>
      </c>
      <c r="E7" s="111">
        <v>7591871</v>
      </c>
      <c r="F7" s="112">
        <f aca="true" t="shared" si="1" ref="F7:F29">IF((C7-B7)&gt;=0,(C7-B7),0)</f>
        <v>5801557</v>
      </c>
      <c r="G7" s="113" t="s">
        <v>80</v>
      </c>
      <c r="H7" s="87"/>
    </row>
    <row r="8" spans="1:8" ht="22.5" customHeight="1">
      <c r="A8" s="114" t="s">
        <v>81</v>
      </c>
      <c r="B8" s="115">
        <v>21888391</v>
      </c>
      <c r="C8" s="116">
        <f t="shared" si="0"/>
        <v>35905040</v>
      </c>
      <c r="D8" s="117">
        <v>28261876</v>
      </c>
      <c r="E8" s="118">
        <v>7643164</v>
      </c>
      <c r="F8" s="119">
        <f t="shared" si="1"/>
        <v>14016649</v>
      </c>
      <c r="G8" s="120" t="s">
        <v>82</v>
      </c>
      <c r="H8" s="87"/>
    </row>
    <row r="9" spans="1:8" ht="22.5" customHeight="1">
      <c r="A9" s="114" t="s">
        <v>83</v>
      </c>
      <c r="B9" s="115">
        <v>57048422</v>
      </c>
      <c r="C9" s="121">
        <f t="shared" si="0"/>
        <v>49103072</v>
      </c>
      <c r="D9" s="117">
        <v>40585168</v>
      </c>
      <c r="E9" s="118">
        <v>8517904</v>
      </c>
      <c r="F9" s="122" t="s">
        <v>127</v>
      </c>
      <c r="G9" s="120" t="s">
        <v>83</v>
      </c>
      <c r="H9" s="87"/>
    </row>
    <row r="10" spans="1:8" ht="22.5" customHeight="1">
      <c r="A10" s="123" t="s">
        <v>84</v>
      </c>
      <c r="B10" s="115">
        <v>42685377</v>
      </c>
      <c r="C10" s="121">
        <f t="shared" si="0"/>
        <v>65793711</v>
      </c>
      <c r="D10" s="117">
        <v>55891489</v>
      </c>
      <c r="E10" s="118">
        <v>9902222</v>
      </c>
      <c r="F10" s="122">
        <f t="shared" si="1"/>
        <v>23108334</v>
      </c>
      <c r="G10" s="120" t="s">
        <v>85</v>
      </c>
      <c r="H10" s="87"/>
    </row>
    <row r="11" spans="1:8" ht="22.5" customHeight="1">
      <c r="A11" s="124" t="s">
        <v>86</v>
      </c>
      <c r="B11" s="115">
        <v>28017131</v>
      </c>
      <c r="C11" s="121">
        <f t="shared" si="0"/>
        <v>43740541</v>
      </c>
      <c r="D11" s="117">
        <v>36137594</v>
      </c>
      <c r="E11" s="118">
        <v>7602947</v>
      </c>
      <c r="F11" s="122">
        <f t="shared" si="1"/>
        <v>15723410</v>
      </c>
      <c r="G11" s="120" t="s">
        <v>87</v>
      </c>
      <c r="H11" s="87"/>
    </row>
    <row r="12" spans="1:8" ht="22.5" customHeight="1">
      <c r="A12" s="125" t="s">
        <v>88</v>
      </c>
      <c r="B12" s="115">
        <v>19174877</v>
      </c>
      <c r="C12" s="126">
        <f t="shared" si="0"/>
        <v>45381524</v>
      </c>
      <c r="D12" s="117">
        <v>38874059</v>
      </c>
      <c r="E12" s="118">
        <v>6507465</v>
      </c>
      <c r="F12" s="122">
        <f t="shared" si="1"/>
        <v>26206647</v>
      </c>
      <c r="G12" s="120" t="s">
        <v>89</v>
      </c>
      <c r="H12" s="87"/>
    </row>
    <row r="13" spans="1:8" ht="22.5" customHeight="1">
      <c r="A13" s="127" t="s">
        <v>90</v>
      </c>
      <c r="B13" s="115">
        <v>18540413</v>
      </c>
      <c r="C13" s="126">
        <f t="shared" si="0"/>
        <v>55295589</v>
      </c>
      <c r="D13" s="117">
        <v>47467499</v>
      </c>
      <c r="E13" s="118">
        <v>7828090</v>
      </c>
      <c r="F13" s="128">
        <f t="shared" si="1"/>
        <v>36755176</v>
      </c>
      <c r="G13" s="120" t="s">
        <v>91</v>
      </c>
      <c r="H13" s="87"/>
    </row>
    <row r="14" spans="1:8" ht="22.5" customHeight="1">
      <c r="A14" s="114" t="s">
        <v>92</v>
      </c>
      <c r="B14" s="115">
        <v>33927292</v>
      </c>
      <c r="C14" s="121">
        <f t="shared" si="0"/>
        <v>82913227</v>
      </c>
      <c r="D14" s="117">
        <v>71272199</v>
      </c>
      <c r="E14" s="118">
        <v>11641028</v>
      </c>
      <c r="F14" s="129">
        <f t="shared" si="1"/>
        <v>48985935</v>
      </c>
      <c r="G14" s="120" t="s">
        <v>93</v>
      </c>
      <c r="H14" s="87"/>
    </row>
    <row r="15" spans="1:8" ht="22.5" customHeight="1">
      <c r="A15" s="123" t="s">
        <v>94</v>
      </c>
      <c r="B15" s="115">
        <v>37884897</v>
      </c>
      <c r="C15" s="121">
        <f t="shared" si="0"/>
        <v>74646293</v>
      </c>
      <c r="D15" s="117">
        <v>63299573</v>
      </c>
      <c r="E15" s="118">
        <v>11346720</v>
      </c>
      <c r="F15" s="122">
        <f t="shared" si="1"/>
        <v>36761396</v>
      </c>
      <c r="G15" s="120" t="s">
        <v>95</v>
      </c>
      <c r="H15" s="87"/>
    </row>
    <row r="16" spans="1:8" ht="22.5" customHeight="1">
      <c r="A16" s="125" t="s">
        <v>96</v>
      </c>
      <c r="B16" s="115">
        <v>39863398</v>
      </c>
      <c r="C16" s="126">
        <f t="shared" si="0"/>
        <v>54442241</v>
      </c>
      <c r="D16" s="117">
        <v>45493871</v>
      </c>
      <c r="E16" s="118">
        <v>8948370</v>
      </c>
      <c r="F16" s="122">
        <f t="shared" si="1"/>
        <v>14578843</v>
      </c>
      <c r="G16" s="120" t="s">
        <v>97</v>
      </c>
      <c r="H16" s="87"/>
    </row>
    <row r="17" spans="1:8" ht="22.5" customHeight="1">
      <c r="A17" s="114" t="s">
        <v>98</v>
      </c>
      <c r="B17" s="115">
        <v>68247068</v>
      </c>
      <c r="C17" s="121">
        <f t="shared" si="0"/>
        <v>128710679</v>
      </c>
      <c r="D17" s="117">
        <v>109438388</v>
      </c>
      <c r="E17" s="118">
        <v>19272291</v>
      </c>
      <c r="F17" s="122">
        <f t="shared" si="1"/>
        <v>60463611</v>
      </c>
      <c r="G17" s="120" t="s">
        <v>99</v>
      </c>
      <c r="H17" s="87"/>
    </row>
    <row r="18" spans="1:8" ht="22.5" customHeight="1">
      <c r="A18" s="114" t="s">
        <v>100</v>
      </c>
      <c r="B18" s="115">
        <v>112118429</v>
      </c>
      <c r="C18" s="121">
        <f t="shared" si="0"/>
        <v>135963645</v>
      </c>
      <c r="D18" s="117">
        <v>111770331</v>
      </c>
      <c r="E18" s="118">
        <v>24193314</v>
      </c>
      <c r="F18" s="122">
        <f t="shared" si="1"/>
        <v>23845216</v>
      </c>
      <c r="G18" s="120" t="s">
        <v>101</v>
      </c>
      <c r="H18" s="87"/>
    </row>
    <row r="19" spans="1:8" ht="22.5" customHeight="1">
      <c r="A19" s="97" t="s">
        <v>102</v>
      </c>
      <c r="B19" s="115">
        <v>47825252</v>
      </c>
      <c r="C19" s="130">
        <f t="shared" si="0"/>
        <v>44492317</v>
      </c>
      <c r="D19" s="117">
        <v>37752151</v>
      </c>
      <c r="E19" s="118">
        <v>6740166</v>
      </c>
      <c r="F19" s="122" t="s">
        <v>127</v>
      </c>
      <c r="G19" s="120" t="s">
        <v>103</v>
      </c>
      <c r="H19" s="87"/>
    </row>
    <row r="20" spans="1:8" ht="22.5" customHeight="1">
      <c r="A20" s="114" t="s">
        <v>104</v>
      </c>
      <c r="B20" s="115">
        <v>30895958</v>
      </c>
      <c r="C20" s="121">
        <f t="shared" si="0"/>
        <v>61342741</v>
      </c>
      <c r="D20" s="117">
        <v>51872193</v>
      </c>
      <c r="E20" s="118">
        <v>9470548</v>
      </c>
      <c r="F20" s="119">
        <f t="shared" si="1"/>
        <v>30446783</v>
      </c>
      <c r="G20" s="120" t="s">
        <v>82</v>
      </c>
      <c r="H20" s="87"/>
    </row>
    <row r="21" spans="1:8" ht="22.5" customHeight="1">
      <c r="A21" s="123" t="s">
        <v>105</v>
      </c>
      <c r="B21" s="115">
        <v>61177615</v>
      </c>
      <c r="C21" s="121">
        <f t="shared" si="0"/>
        <v>94691830</v>
      </c>
      <c r="D21" s="117">
        <v>79027372</v>
      </c>
      <c r="E21" s="118">
        <v>15664458</v>
      </c>
      <c r="F21" s="122">
        <f t="shared" si="1"/>
        <v>33514215</v>
      </c>
      <c r="G21" s="120" t="s">
        <v>106</v>
      </c>
      <c r="H21" s="87"/>
    </row>
    <row r="22" spans="1:8" ht="22.5" customHeight="1">
      <c r="A22" s="125" t="s">
        <v>107</v>
      </c>
      <c r="B22" s="115">
        <v>28016265</v>
      </c>
      <c r="C22" s="126">
        <f t="shared" si="0"/>
        <v>55678204</v>
      </c>
      <c r="D22" s="117">
        <v>45502584</v>
      </c>
      <c r="E22" s="118">
        <v>10175620</v>
      </c>
      <c r="F22" s="122">
        <f t="shared" si="1"/>
        <v>27661939</v>
      </c>
      <c r="G22" s="120" t="s">
        <v>108</v>
      </c>
      <c r="H22" s="87"/>
    </row>
    <row r="23" spans="1:8" ht="22.5" customHeight="1">
      <c r="A23" s="97" t="s">
        <v>109</v>
      </c>
      <c r="B23" s="115">
        <v>25434704</v>
      </c>
      <c r="C23" s="131">
        <f t="shared" si="0"/>
        <v>71628487</v>
      </c>
      <c r="D23" s="117">
        <v>62623001</v>
      </c>
      <c r="E23" s="118">
        <v>9005486</v>
      </c>
      <c r="F23" s="122">
        <f t="shared" si="1"/>
        <v>46193783</v>
      </c>
      <c r="G23" s="120" t="s">
        <v>109</v>
      </c>
      <c r="H23" s="87"/>
    </row>
    <row r="24" spans="1:8" ht="22.5" customHeight="1">
      <c r="A24" s="114" t="s">
        <v>110</v>
      </c>
      <c r="B24" s="115">
        <v>14034420</v>
      </c>
      <c r="C24" s="121">
        <f t="shared" si="0"/>
        <v>50171572</v>
      </c>
      <c r="D24" s="117">
        <v>42008424</v>
      </c>
      <c r="E24" s="118">
        <v>8163148</v>
      </c>
      <c r="F24" s="119">
        <f t="shared" si="1"/>
        <v>36137152</v>
      </c>
      <c r="G24" s="120" t="s">
        <v>111</v>
      </c>
      <c r="H24" s="87"/>
    </row>
    <row r="25" spans="1:8" ht="22.5" customHeight="1">
      <c r="A25" s="114" t="s">
        <v>112</v>
      </c>
      <c r="B25" s="115">
        <v>42624305</v>
      </c>
      <c r="C25" s="121">
        <f t="shared" si="0"/>
        <v>101961336</v>
      </c>
      <c r="D25" s="117">
        <v>88082122</v>
      </c>
      <c r="E25" s="118">
        <v>13879214</v>
      </c>
      <c r="F25" s="119">
        <f t="shared" si="1"/>
        <v>59337031</v>
      </c>
      <c r="G25" s="120" t="s">
        <v>113</v>
      </c>
      <c r="H25" s="87"/>
    </row>
    <row r="26" spans="1:8" ht="22.5" customHeight="1">
      <c r="A26" s="114" t="s">
        <v>114</v>
      </c>
      <c r="B26" s="115">
        <v>61753233</v>
      </c>
      <c r="C26" s="121">
        <f t="shared" si="0"/>
        <v>130236718</v>
      </c>
      <c r="D26" s="117">
        <v>110005251</v>
      </c>
      <c r="E26" s="118">
        <v>20231467</v>
      </c>
      <c r="F26" s="122">
        <f t="shared" si="1"/>
        <v>68483485</v>
      </c>
      <c r="G26" s="120" t="s">
        <v>115</v>
      </c>
      <c r="H26" s="87"/>
    </row>
    <row r="27" spans="1:8" ht="22.5" customHeight="1">
      <c r="A27" s="114" t="s">
        <v>116</v>
      </c>
      <c r="B27" s="115">
        <v>43246149</v>
      </c>
      <c r="C27" s="121">
        <f t="shared" si="0"/>
        <v>134611390</v>
      </c>
      <c r="D27" s="117">
        <v>118225628</v>
      </c>
      <c r="E27" s="118">
        <v>16385762</v>
      </c>
      <c r="F27" s="122">
        <f t="shared" si="1"/>
        <v>91365241</v>
      </c>
      <c r="G27" s="120" t="s">
        <v>117</v>
      </c>
      <c r="H27" s="87"/>
    </row>
    <row r="28" spans="1:8" ht="22.5" customHeight="1">
      <c r="A28" s="114" t="s">
        <v>118</v>
      </c>
      <c r="B28" s="115">
        <v>30455921</v>
      </c>
      <c r="C28" s="121">
        <f t="shared" si="0"/>
        <v>94237931</v>
      </c>
      <c r="D28" s="117">
        <v>80971857</v>
      </c>
      <c r="E28" s="118">
        <v>13266074</v>
      </c>
      <c r="F28" s="122">
        <f t="shared" si="1"/>
        <v>63782010</v>
      </c>
      <c r="G28" s="120" t="s">
        <v>119</v>
      </c>
      <c r="H28" s="87"/>
    </row>
    <row r="29" spans="1:8" ht="22.5" customHeight="1">
      <c r="A29" s="132" t="s">
        <v>120</v>
      </c>
      <c r="B29" s="133">
        <v>48233900</v>
      </c>
      <c r="C29" s="134">
        <f t="shared" si="0"/>
        <v>127509186</v>
      </c>
      <c r="D29" s="129">
        <v>111284772</v>
      </c>
      <c r="E29" s="129">
        <v>16224414</v>
      </c>
      <c r="F29" s="135">
        <f t="shared" si="1"/>
        <v>79275286</v>
      </c>
      <c r="G29" s="136" t="s">
        <v>93</v>
      </c>
      <c r="H29" s="87"/>
    </row>
    <row r="30" spans="1:8" ht="22.5" customHeight="1">
      <c r="A30" s="137" t="s">
        <v>121</v>
      </c>
      <c r="B30" s="138">
        <f>SUM(B7:B29)</f>
        <v>933499445</v>
      </c>
      <c r="C30" s="139">
        <f>SUM(C7:C29)</f>
        <v>1764664859</v>
      </c>
      <c r="D30" s="139">
        <f>SUM(D7:D29)</f>
        <v>1494463116</v>
      </c>
      <c r="E30" s="139">
        <f>SUM(E7:E29)</f>
        <v>270201743</v>
      </c>
      <c r="F30" s="139">
        <f>SUM(F7:F29)</f>
        <v>842443699</v>
      </c>
      <c r="G30" s="140" t="s">
        <v>121</v>
      </c>
      <c r="H30" s="87"/>
    </row>
    <row r="31" spans="5:6" ht="20.25" customHeight="1">
      <c r="E31" s="141" t="s">
        <v>122</v>
      </c>
      <c r="F31" s="141"/>
    </row>
    <row r="32" ht="12.75" customHeight="1">
      <c r="C32" s="142"/>
    </row>
    <row r="33" spans="1:16" ht="18" customHeight="1">
      <c r="A33" s="143" t="s">
        <v>123</v>
      </c>
      <c r="B33" s="144"/>
      <c r="C33" s="145"/>
      <c r="D33" s="145"/>
      <c r="E33" s="143"/>
      <c r="F33" s="143"/>
      <c r="G33" s="143"/>
      <c r="H33" s="143"/>
      <c r="I33" s="143"/>
      <c r="J33" s="144"/>
      <c r="K33" s="145"/>
      <c r="L33" s="145"/>
      <c r="M33" s="143"/>
      <c r="N33" s="143"/>
      <c r="O33" s="143"/>
      <c r="P33" s="143"/>
    </row>
    <row r="34" spans="2:7" ht="15.75" customHeight="1">
      <c r="B34" s="146" t="s">
        <v>124</v>
      </c>
      <c r="C34" s="188" t="s">
        <v>125</v>
      </c>
      <c r="D34" s="188"/>
      <c r="F34" s="88"/>
      <c r="G34" s="88"/>
    </row>
    <row r="35" ht="12.75" customHeight="1">
      <c r="C35" s="142"/>
    </row>
    <row r="36" ht="12.75" customHeight="1">
      <c r="C36" s="142"/>
    </row>
    <row r="37" ht="12.75" customHeight="1">
      <c r="C37" s="142"/>
    </row>
    <row r="38" ht="12.75" customHeight="1">
      <c r="C38" s="142"/>
    </row>
    <row r="39" ht="12.75" customHeight="1">
      <c r="C39" s="142"/>
    </row>
    <row r="40" ht="12.75" customHeight="1">
      <c r="C40" s="142"/>
    </row>
    <row r="41" ht="12.75" customHeight="1">
      <c r="C41" s="142"/>
    </row>
    <row r="42" ht="12.75" customHeight="1">
      <c r="C42" s="142"/>
    </row>
    <row r="43" ht="12.75" customHeight="1">
      <c r="C43" s="142"/>
    </row>
    <row r="44" ht="12.75" customHeight="1">
      <c r="C44" s="142"/>
    </row>
    <row r="45" ht="12.75" customHeight="1">
      <c r="C45" s="142"/>
    </row>
    <row r="46" ht="12.75" customHeight="1">
      <c r="C46" s="142"/>
    </row>
    <row r="47" ht="12.75" customHeight="1">
      <c r="C47" s="142"/>
    </row>
    <row r="48" ht="12.75" customHeight="1">
      <c r="C48" s="142"/>
    </row>
    <row r="49" ht="12.75" customHeight="1">
      <c r="C49" s="142"/>
    </row>
    <row r="50" ht="12.75" customHeight="1">
      <c r="C50" s="142"/>
    </row>
    <row r="51" ht="12.75" customHeight="1">
      <c r="C51" s="142"/>
    </row>
    <row r="52" ht="12.75" customHeight="1">
      <c r="C52" s="142"/>
    </row>
    <row r="53" ht="12.75" customHeight="1">
      <c r="C53" s="142"/>
    </row>
    <row r="54" ht="12.75" customHeight="1">
      <c r="C54" s="142"/>
    </row>
    <row r="55" ht="12.75" customHeight="1">
      <c r="C55" s="142"/>
    </row>
  </sheetData>
  <sheetProtection/>
  <mergeCells count="4">
    <mergeCell ref="B3:B4"/>
    <mergeCell ref="C3:C4"/>
    <mergeCell ref="F4:F5"/>
    <mergeCell ref="C34:D34"/>
  </mergeCells>
  <hyperlinks>
    <hyperlink ref="F4:F5" r:id="rId1" display="普　　通　　交　　付　　金"/>
    <hyperlink ref="C3:C4" r:id="rId2" display="基 準 財 政 需 要 額 "/>
    <hyperlink ref="B3:B4" r:id="rId3" display="基 準 財 政 収 入 額"/>
    <hyperlink ref="E31:F31" r:id="rId4" display="※　財源不足額が生じていないため不交付となる。"/>
    <hyperlink ref="E31" r:id="rId5" display="※　財源不足額が生じていないため不交付となる。"/>
    <hyperlink ref="C34" r:id="rId6" display="http://www.tokyo23city-kuchokai.jp/seido/gaiyo.html"/>
  </hyperlinks>
  <printOptions/>
  <pageMargins left="0.7" right="0.7" top="0.75" bottom="0.75" header="0.3" footer="0.3"/>
  <pageSetup orientation="landscape" paperSize="9" scale="7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KUCHOKAI326</cp:lastModifiedBy>
  <cp:lastPrinted>2014-05-28T02:18:47Z</cp:lastPrinted>
  <dcterms:created xsi:type="dcterms:W3CDTF">2006-03-31T01:45:01Z</dcterms:created>
  <dcterms:modified xsi:type="dcterms:W3CDTF">2014-05-28T02:19:06Z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